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xr:revisionPtr revIDLastSave="0" documentId="8_{9A191116-F0B4-48B3-9D24-6B79B3A7F7FA}" xr6:coauthVersionLast="47" xr6:coauthVersionMax="47" xr10:uidLastSave="{00000000-0000-0000-0000-000000000000}"/>
  <bookViews>
    <workbookView xWindow="-110" yWindow="-110" windowWidth="19420" windowHeight="10420" activeTab="4" xr2:uid="{00000000-000D-0000-FFFF-FFFF00000000}"/>
  </bookViews>
  <sheets>
    <sheet name="S&amp;P500" sheetId="1" r:id="rId1"/>
    <sheet name="wmt" sheetId="2" r:id="rId2"/>
    <sheet name="amazon" sheetId="3" r:id="rId3"/>
    <sheet name="apple" sheetId="4" r:id="rId4"/>
    <sheet name="template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3" i="5" l="1"/>
  <c r="L33" i="5"/>
  <c r="K33" i="5"/>
  <c r="M26" i="5"/>
  <c r="L26" i="5"/>
  <c r="K26" i="5"/>
  <c r="K15" i="5"/>
  <c r="K14" i="5"/>
  <c r="K13" i="5"/>
  <c r="K12" i="5"/>
  <c r="L8" i="5"/>
  <c r="K8" i="5"/>
  <c r="K7" i="5"/>
  <c r="L3" i="5"/>
  <c r="M3" i="5"/>
  <c r="K3" i="5"/>
  <c r="L2" i="5"/>
  <c r="M2" i="5"/>
  <c r="K2" i="5"/>
  <c r="F3" i="5"/>
  <c r="G3" i="5"/>
  <c r="H3" i="5"/>
  <c r="I3" i="5"/>
  <c r="F4" i="5"/>
  <c r="G4" i="5"/>
  <c r="H4" i="5"/>
  <c r="I4" i="5"/>
  <c r="F5" i="5"/>
  <c r="G5" i="5"/>
  <c r="H5" i="5"/>
  <c r="I5" i="5"/>
  <c r="F6" i="5"/>
  <c r="G6" i="5"/>
  <c r="H6" i="5"/>
  <c r="I6" i="5"/>
  <c r="F7" i="5"/>
  <c r="G7" i="5"/>
  <c r="H7" i="5"/>
  <c r="I7" i="5"/>
  <c r="F8" i="5"/>
  <c r="G8" i="5"/>
  <c r="H8" i="5"/>
  <c r="I8" i="5"/>
  <c r="F9" i="5"/>
  <c r="G9" i="5"/>
  <c r="H9" i="5"/>
  <c r="I9" i="5"/>
  <c r="F10" i="5"/>
  <c r="G10" i="5"/>
  <c r="H10" i="5"/>
  <c r="I10" i="5"/>
  <c r="F11" i="5"/>
  <c r="G11" i="5"/>
  <c r="H11" i="5"/>
  <c r="I11" i="5"/>
  <c r="F12" i="5"/>
  <c r="G12" i="5"/>
  <c r="H12" i="5"/>
  <c r="I12" i="5"/>
  <c r="F13" i="5"/>
  <c r="G13" i="5"/>
  <c r="H13" i="5"/>
  <c r="I13" i="5"/>
  <c r="F14" i="5"/>
  <c r="G14" i="5"/>
  <c r="H14" i="5"/>
  <c r="I14" i="5"/>
  <c r="F15" i="5"/>
  <c r="G15" i="5"/>
  <c r="H15" i="5"/>
  <c r="I15" i="5"/>
  <c r="F16" i="5"/>
  <c r="G16" i="5"/>
  <c r="H16" i="5"/>
  <c r="I16" i="5"/>
  <c r="F17" i="5"/>
  <c r="G17" i="5"/>
  <c r="H17" i="5"/>
  <c r="I17" i="5"/>
  <c r="F18" i="5"/>
  <c r="G18" i="5"/>
  <c r="H18" i="5"/>
  <c r="I18" i="5"/>
  <c r="F19" i="5"/>
  <c r="G19" i="5"/>
  <c r="H19" i="5"/>
  <c r="I19" i="5"/>
  <c r="F20" i="5"/>
  <c r="G20" i="5"/>
  <c r="H20" i="5"/>
  <c r="I20" i="5"/>
  <c r="F21" i="5"/>
  <c r="G21" i="5"/>
  <c r="H21" i="5"/>
  <c r="I21" i="5"/>
  <c r="F22" i="5"/>
  <c r="G22" i="5"/>
  <c r="H22" i="5"/>
  <c r="I22" i="5"/>
  <c r="F23" i="5"/>
  <c r="G23" i="5"/>
  <c r="H23" i="5"/>
  <c r="I23" i="5"/>
  <c r="F24" i="5"/>
  <c r="G24" i="5"/>
  <c r="H24" i="5"/>
  <c r="I24" i="5"/>
  <c r="F25" i="5"/>
  <c r="G25" i="5"/>
  <c r="H25" i="5"/>
  <c r="I25" i="5"/>
  <c r="F26" i="5"/>
  <c r="G26" i="5"/>
  <c r="H26" i="5"/>
  <c r="I26" i="5"/>
  <c r="F27" i="5"/>
  <c r="G27" i="5"/>
  <c r="H27" i="5"/>
  <c r="I27" i="5"/>
  <c r="F28" i="5"/>
  <c r="G28" i="5"/>
  <c r="H28" i="5"/>
  <c r="I28" i="5"/>
  <c r="F29" i="5"/>
  <c r="G29" i="5"/>
  <c r="H29" i="5"/>
  <c r="I29" i="5"/>
  <c r="F30" i="5"/>
  <c r="G30" i="5"/>
  <c r="H30" i="5"/>
  <c r="I30" i="5"/>
  <c r="F31" i="5"/>
  <c r="G31" i="5"/>
  <c r="H31" i="5"/>
  <c r="I31" i="5"/>
  <c r="F32" i="5"/>
  <c r="G32" i="5"/>
  <c r="H32" i="5"/>
  <c r="I32" i="5"/>
  <c r="F33" i="5"/>
  <c r="G33" i="5"/>
  <c r="H33" i="5"/>
  <c r="I33" i="5"/>
  <c r="F34" i="5"/>
  <c r="G34" i="5"/>
  <c r="H34" i="5"/>
  <c r="I34" i="5"/>
  <c r="F35" i="5"/>
  <c r="G35" i="5"/>
  <c r="H35" i="5"/>
  <c r="I35" i="5"/>
  <c r="F36" i="5"/>
  <c r="G36" i="5"/>
  <c r="H36" i="5"/>
  <c r="I36" i="5"/>
  <c r="F37" i="5"/>
  <c r="G37" i="5"/>
  <c r="H37" i="5"/>
  <c r="I37" i="5"/>
  <c r="F38" i="5"/>
  <c r="G38" i="5"/>
  <c r="H38" i="5"/>
  <c r="I38" i="5"/>
  <c r="F39" i="5"/>
  <c r="G39" i="5"/>
  <c r="H39" i="5"/>
  <c r="I39" i="5"/>
  <c r="F40" i="5"/>
  <c r="G40" i="5"/>
  <c r="H40" i="5"/>
  <c r="I40" i="5"/>
  <c r="F41" i="5"/>
  <c r="G41" i="5"/>
  <c r="H41" i="5"/>
  <c r="I41" i="5"/>
  <c r="F42" i="5"/>
  <c r="G42" i="5"/>
  <c r="H42" i="5"/>
  <c r="I42" i="5"/>
  <c r="F43" i="5"/>
  <c r="G43" i="5"/>
  <c r="H43" i="5"/>
  <c r="I43" i="5"/>
  <c r="F44" i="5"/>
  <c r="G44" i="5"/>
  <c r="H44" i="5"/>
  <c r="I44" i="5"/>
  <c r="F45" i="5"/>
  <c r="G45" i="5"/>
  <c r="H45" i="5"/>
  <c r="I45" i="5"/>
  <c r="F46" i="5"/>
  <c r="G46" i="5"/>
  <c r="H46" i="5"/>
  <c r="I46" i="5"/>
  <c r="F47" i="5"/>
  <c r="G47" i="5"/>
  <c r="H47" i="5"/>
  <c r="I47" i="5"/>
  <c r="F48" i="5"/>
  <c r="G48" i="5"/>
  <c r="H48" i="5"/>
  <c r="I48" i="5"/>
  <c r="F49" i="5"/>
  <c r="G49" i="5"/>
  <c r="H49" i="5"/>
  <c r="I49" i="5"/>
  <c r="F50" i="5"/>
  <c r="G50" i="5"/>
  <c r="H50" i="5"/>
  <c r="I50" i="5"/>
  <c r="F51" i="5"/>
  <c r="G51" i="5"/>
  <c r="H51" i="5"/>
  <c r="I51" i="5"/>
  <c r="F52" i="5"/>
  <c r="G52" i="5"/>
  <c r="H52" i="5"/>
  <c r="I52" i="5"/>
  <c r="F53" i="5"/>
  <c r="G53" i="5"/>
  <c r="H53" i="5"/>
  <c r="I53" i="5"/>
  <c r="F54" i="5"/>
  <c r="G54" i="5"/>
  <c r="H54" i="5"/>
  <c r="I54" i="5"/>
  <c r="F55" i="5"/>
  <c r="G55" i="5"/>
  <c r="H55" i="5"/>
  <c r="I55" i="5"/>
  <c r="F56" i="5"/>
  <c r="G56" i="5"/>
  <c r="H56" i="5"/>
  <c r="I56" i="5"/>
  <c r="F57" i="5"/>
  <c r="G57" i="5"/>
  <c r="H57" i="5"/>
  <c r="I57" i="5"/>
  <c r="F58" i="5"/>
  <c r="G58" i="5"/>
  <c r="H58" i="5"/>
  <c r="I58" i="5"/>
  <c r="F59" i="5"/>
  <c r="G59" i="5"/>
  <c r="H59" i="5"/>
  <c r="I59" i="5"/>
  <c r="F60" i="5"/>
  <c r="G60" i="5"/>
  <c r="H60" i="5"/>
  <c r="I60" i="5"/>
  <c r="F61" i="5"/>
  <c r="G61" i="5"/>
  <c r="H61" i="5"/>
  <c r="I61" i="5"/>
  <c r="G2" i="5"/>
  <c r="H2" i="5"/>
  <c r="I2" i="5"/>
  <c r="F2" i="5"/>
  <c r="O33" i="5"/>
  <c r="N33" i="5"/>
  <c r="M32" i="5" l="1"/>
  <c r="L32" i="5" l="1"/>
  <c r="K32" i="5"/>
  <c r="O26" i="5"/>
  <c r="K22" i="5"/>
  <c r="K20" i="5"/>
  <c r="L22" i="5"/>
  <c r="L20" i="5"/>
  <c r="L15" i="5"/>
  <c r="L14" i="5"/>
  <c r="L13" i="5"/>
  <c r="L12" i="5"/>
  <c r="P32" i="5" l="1"/>
  <c r="P33" i="5"/>
</calcChain>
</file>

<file path=xl/sharedStrings.xml><?xml version="1.0" encoding="utf-8"?>
<sst xmlns="http://schemas.openxmlformats.org/spreadsheetml/2006/main" count="85" uniqueCount="52">
  <si>
    <t xml:space="preserve"> </t>
  </si>
  <si>
    <t>Date</t>
  </si>
  <si>
    <t>Open</t>
  </si>
  <si>
    <t>High</t>
  </si>
  <si>
    <t>Low</t>
  </si>
  <si>
    <t>Close*</t>
  </si>
  <si>
    <t>Adj Close**</t>
  </si>
  <si>
    <t>Volume</t>
  </si>
  <si>
    <t>Close</t>
  </si>
  <si>
    <t>Adj Close</t>
  </si>
  <si>
    <t>STOCK1_ret</t>
  </si>
  <si>
    <t>STOCK2_ret</t>
  </si>
  <si>
    <t>STOCK3_ret</t>
  </si>
  <si>
    <t>sp500_ret</t>
  </si>
  <si>
    <t>Mean</t>
  </si>
  <si>
    <t>standard deviation</t>
  </si>
  <si>
    <t>Correlation matrix</t>
  </si>
  <si>
    <t>STOCK 1</t>
  </si>
  <si>
    <t>STOCK 2</t>
  </si>
  <si>
    <t>STOCK 3</t>
  </si>
  <si>
    <t>Portfolio return</t>
  </si>
  <si>
    <t>portfolio standard deviation</t>
  </si>
  <si>
    <t>Portfolio STOCK 1 + STOCK 2 + STOCK 3</t>
  </si>
  <si>
    <t>1/3 in each</t>
  </si>
  <si>
    <t>weight of each STOCK  - YOUR CHOICE</t>
  </si>
  <si>
    <t>PORTFOLIO RET, STD RESULTS</t>
  </si>
  <si>
    <t>S&amp;P500</t>
  </si>
  <si>
    <t>Portfolio</t>
  </si>
  <si>
    <t xml:space="preserve">Beta </t>
  </si>
  <si>
    <t>Assume</t>
  </si>
  <si>
    <t>risk free rate</t>
  </si>
  <si>
    <t>marekt return</t>
  </si>
  <si>
    <t>CAPM return calculation based on Beta</t>
  </si>
  <si>
    <t>risk-free</t>
  </si>
  <si>
    <t>market</t>
  </si>
  <si>
    <t>portfolio</t>
  </si>
  <si>
    <t>S&amp;p500</t>
  </si>
  <si>
    <t>WMT</t>
  </si>
  <si>
    <t>WMT price</t>
  </si>
  <si>
    <t>Amazon price</t>
  </si>
  <si>
    <t>Apple stock price</t>
  </si>
  <si>
    <t>Amazon</t>
  </si>
  <si>
    <t>Apple</t>
  </si>
  <si>
    <t>Portfolio WMT + Amazon</t>
  </si>
  <si>
    <t>10% WMT</t>
  </si>
  <si>
    <t>50% WMT</t>
  </si>
  <si>
    <t>90%  WMT</t>
  </si>
  <si>
    <t>100%  WMT</t>
  </si>
  <si>
    <t xml:space="preserve"> WMT</t>
  </si>
  <si>
    <t>return - CAPM</t>
  </si>
  <si>
    <t>Intercept = 2%, risk free rate</t>
  </si>
  <si>
    <t>Slope of SML = 6% = 8%-2%, market risk premium,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</si>
</sst>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3" formatCode="_(* #,##0.00_);_(* \(#,##0.00\);_(* &quot;-&quot;??_);_(@_)"/>
    <numFmt numFmtId="164" formatCode="_-* #,##0.00_-;\-* #,##0.00_-;_-* &quot;-&quot;??_-;_-@_-"/>
    <numFmt numFmtId="165" formatCode="[$-F800]dddd\,\ mmmm\ dd\,\ yyyy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0" fontId="0" fillId="0" borderId="0" xfId="1" applyNumberFormat="1" applyFont="1" applyAlignment="1">
      <alignment horizontal="center"/>
    </xf>
    <xf numFmtId="8" fontId="0" fillId="0" borderId="0" xfId="1" applyNumberFormat="1" applyFont="1" applyAlignment="1">
      <alignment horizontal="center"/>
    </xf>
    <xf numFmtId="8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0" xfId="0" applyNumberFormat="1"/>
    <xf numFmtId="3" fontId="0" fillId="0" borderId="0" xfId="0" applyNumberFormat="1"/>
    <xf numFmtId="14" fontId="0" fillId="0" borderId="0" xfId="0" applyNumberFormat="1"/>
    <xf numFmtId="0" fontId="0" fillId="2" borderId="0" xfId="0" applyFill="1"/>
    <xf numFmtId="0" fontId="2" fillId="3" borderId="0" xfId="0" applyFont="1" applyFill="1" applyAlignment="1">
      <alignment horizontal="center"/>
    </xf>
    <xf numFmtId="0" fontId="0" fillId="4" borderId="0" xfId="0" applyFill="1"/>
    <xf numFmtId="0" fontId="2" fillId="4" borderId="0" xfId="0" applyFont="1" applyFill="1" applyAlignment="1">
      <alignment horizontal="center"/>
    </xf>
    <xf numFmtId="10" fontId="0" fillId="3" borderId="0" xfId="2" applyNumberFormat="1" applyFont="1" applyFill="1" applyAlignment="1">
      <alignment horizontal="center"/>
    </xf>
    <xf numFmtId="10" fontId="0" fillId="4" borderId="0" xfId="0" applyNumberFormat="1" applyFill="1" applyAlignment="1">
      <alignment horizontal="center"/>
    </xf>
    <xf numFmtId="0" fontId="2" fillId="4" borderId="0" xfId="0" applyFont="1" applyFill="1"/>
    <xf numFmtId="0" fontId="2" fillId="5" borderId="0" xfId="0" applyFont="1" applyFill="1"/>
    <xf numFmtId="0" fontId="2" fillId="5" borderId="0" xfId="0" applyFont="1" applyFill="1" applyAlignment="1">
      <alignment horizontal="center"/>
    </xf>
    <xf numFmtId="0" fontId="0" fillId="5" borderId="0" xfId="0" applyFill="1" applyAlignment="1">
      <alignment horizontal="center"/>
    </xf>
    <xf numFmtId="0" fontId="2" fillId="6" borderId="0" xfId="0" applyFont="1" applyFill="1" applyAlignment="1">
      <alignment horizontal="center"/>
    </xf>
    <xf numFmtId="0" fontId="0" fillId="6" borderId="0" xfId="0" applyFill="1" applyAlignment="1">
      <alignment horizontal="center"/>
    </xf>
    <xf numFmtId="0" fontId="0" fillId="6" borderId="0" xfId="0" applyFill="1"/>
    <xf numFmtId="0" fontId="2" fillId="7" borderId="0" xfId="0" applyFont="1" applyFill="1" applyAlignment="1">
      <alignment horizontal="center"/>
    </xf>
    <xf numFmtId="0" fontId="0" fillId="7" borderId="0" xfId="0" applyFill="1" applyAlignment="1">
      <alignment horizontal="center"/>
    </xf>
    <xf numFmtId="0" fontId="0" fillId="7" borderId="0" xfId="0" applyFill="1"/>
    <xf numFmtId="10" fontId="0" fillId="7" borderId="0" xfId="2" applyNumberFormat="1" applyFont="1" applyFill="1" applyAlignment="1">
      <alignment horizontal="center"/>
    </xf>
    <xf numFmtId="10" fontId="0" fillId="7" borderId="0" xfId="0" applyNumberFormat="1" applyFill="1" applyAlignment="1">
      <alignment horizontal="center"/>
    </xf>
    <xf numFmtId="10" fontId="0" fillId="6" borderId="0" xfId="2" applyNumberFormat="1" applyFont="1" applyFill="1" applyAlignment="1">
      <alignment horizontal="center"/>
    </xf>
    <xf numFmtId="10" fontId="0" fillId="6" borderId="0" xfId="0" applyNumberFormat="1" applyFill="1" applyAlignment="1">
      <alignment horizontal="center"/>
    </xf>
    <xf numFmtId="0" fontId="2" fillId="7" borderId="0" xfId="0" applyFont="1" applyFill="1" applyAlignment="1">
      <alignment horizontal="center" vertical="top" wrapText="1"/>
    </xf>
    <xf numFmtId="0" fontId="2" fillId="7" borderId="0" xfId="0" applyFont="1" applyFill="1" applyAlignment="1">
      <alignment horizontal="center" wrapText="1"/>
    </xf>
    <xf numFmtId="0" fontId="0" fillId="8" borderId="0" xfId="0" applyFill="1" applyAlignment="1">
      <alignment horizontal="center"/>
    </xf>
    <xf numFmtId="0" fontId="2" fillId="8" borderId="0" xfId="0" applyFont="1" applyFill="1" applyAlignment="1">
      <alignment horizontal="center"/>
    </xf>
    <xf numFmtId="2" fontId="0" fillId="8" borderId="0" xfId="1" applyNumberFormat="1" applyFont="1" applyFill="1" applyAlignment="1">
      <alignment horizontal="center"/>
    </xf>
    <xf numFmtId="164" fontId="0" fillId="8" borderId="0" xfId="1" applyNumberFormat="1" applyFont="1" applyFill="1" applyAlignment="1">
      <alignment horizontal="center"/>
    </xf>
    <xf numFmtId="0" fontId="2" fillId="0" borderId="0" xfId="0" applyFont="1"/>
    <xf numFmtId="9" fontId="0" fillId="0" borderId="0" xfId="0" applyNumberFormat="1" applyFont="1" applyAlignment="1">
      <alignment horizontal="center"/>
    </xf>
    <xf numFmtId="0" fontId="0" fillId="9" borderId="0" xfId="0" applyFill="1"/>
    <xf numFmtId="0" fontId="2" fillId="9" borderId="0" xfId="0" applyFont="1" applyFill="1" applyAlignment="1">
      <alignment horizontal="center"/>
    </xf>
    <xf numFmtId="2" fontId="0" fillId="7" borderId="0" xfId="2" applyNumberFormat="1" applyFont="1" applyFill="1" applyAlignment="1">
      <alignment horizontal="center"/>
    </xf>
    <xf numFmtId="9" fontId="0" fillId="0" borderId="0" xfId="0" applyNumberFormat="1" applyAlignment="1">
      <alignment horizontal="center"/>
    </xf>
    <xf numFmtId="0" fontId="2" fillId="9" borderId="0" xfId="0" applyFont="1" applyFill="1" applyAlignment="1">
      <alignment horizontal="center"/>
    </xf>
    <xf numFmtId="165" fontId="2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165" fontId="3" fillId="0" borderId="0" xfId="0" applyNumberFormat="1" applyFont="1" applyAlignment="1">
      <alignment horizontal="center"/>
    </xf>
    <xf numFmtId="0" fontId="0" fillId="7" borderId="0" xfId="0" applyFill="1" applyAlignment="1">
      <alignment horizontal="center"/>
    </xf>
    <xf numFmtId="0" fontId="2" fillId="9" borderId="0" xfId="0" applyFont="1" applyFill="1" applyAlignment="1">
      <alignment horizontal="center"/>
    </xf>
    <xf numFmtId="43" fontId="0" fillId="5" borderId="0" xfId="1" applyFont="1" applyFill="1" applyAlignment="1">
      <alignment horizontal="center"/>
    </xf>
    <xf numFmtId="43" fontId="0" fillId="5" borderId="0" xfId="1" applyFont="1" applyFill="1" applyAlignment="1">
      <alignment horizontal="left"/>
    </xf>
    <xf numFmtId="0" fontId="0" fillId="5" borderId="0" xfId="0" applyFill="1" applyAlignment="1">
      <alignment horizontal="righ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Security Market Line - SML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template!$J$33</c:f>
              <c:strCache>
                <c:ptCount val="1"/>
                <c:pt idx="0">
                  <c:v>return - CAPM</c:v>
                </c:pt>
              </c:strCache>
            </c:strRef>
          </c:tx>
          <c:marker>
            <c:symbol val="none"/>
          </c:marker>
          <c:dLbls>
            <c:dLbl>
              <c:idx val="5"/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EE0-44B0-9EC5-C36AAA130AC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template!$K$32:$P$32</c:f>
              <c:numCache>
                <c:formatCode>0.00</c:formatCode>
                <c:ptCount val="6"/>
                <c:pt idx="0">
                  <c:v>0.48628367012029283</c:v>
                </c:pt>
                <c:pt idx="1">
                  <c:v>1.1314755287716494</c:v>
                </c:pt>
                <c:pt idx="2">
                  <c:v>1.1990802298217815</c:v>
                </c:pt>
                <c:pt idx="3">
                  <c:v>0</c:v>
                </c:pt>
                <c:pt idx="4">
                  <c:v>1</c:v>
                </c:pt>
                <c:pt idx="5">
                  <c:v>1.0939982233265666</c:v>
                </c:pt>
              </c:numCache>
            </c:numRef>
          </c:xVal>
          <c:yVal>
            <c:numRef>
              <c:f>template!$K$33:$P$33</c:f>
              <c:numCache>
                <c:formatCode>0.00%</c:formatCode>
                <c:ptCount val="6"/>
                <c:pt idx="0">
                  <c:v>4.9177020207217564E-2</c:v>
                </c:pt>
                <c:pt idx="1">
                  <c:v>8.7888531726298957E-2</c:v>
                </c:pt>
                <c:pt idx="2">
                  <c:v>9.1944813789306898E-2</c:v>
                </c:pt>
                <c:pt idx="3">
                  <c:v>0.02</c:v>
                </c:pt>
                <c:pt idx="4">
                  <c:v>0.08</c:v>
                </c:pt>
                <c:pt idx="5">
                  <c:v>8.5639893399593991E-2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EE0-44B0-9EC5-C36AAA130A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841792"/>
        <c:axId val="63840256"/>
      </c:scatterChart>
      <c:valAx>
        <c:axId val="638417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Beta</a:t>
                </a:r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63840256"/>
        <c:crosses val="autoZero"/>
        <c:crossBetween val="midCat"/>
      </c:valAx>
      <c:valAx>
        <c:axId val="6384025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Stock</a:t>
                </a:r>
                <a:r>
                  <a:rPr lang="en-US" baseline="0"/>
                  <a:t> Return</a:t>
                </a:r>
                <a:r>
                  <a:rPr lang="en-US"/>
                  <a:t> </a:t>
                </a:r>
              </a:p>
            </c:rich>
          </c:tx>
          <c:overlay val="0"/>
        </c:title>
        <c:numFmt formatCode="0.00%" sourceLinked="1"/>
        <c:majorTickMark val="none"/>
        <c:minorTickMark val="none"/>
        <c:tickLblPos val="nextTo"/>
        <c:crossAx val="6384179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771525</xdr:colOff>
      <xdr:row>36</xdr:row>
      <xdr:rowOff>133350</xdr:rowOff>
    </xdr:from>
    <xdr:to>
      <xdr:col>12</xdr:col>
      <xdr:colOff>419100</xdr:colOff>
      <xdr:row>51</xdr:row>
      <xdr:rowOff>19050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2"/>
  <sheetViews>
    <sheetView showFormulas="1" workbookViewId="0">
      <selection activeCell="B15" sqref="B15"/>
    </sheetView>
  </sheetViews>
  <sheetFormatPr defaultRowHeight="14.5" x14ac:dyDescent="0.35"/>
  <cols>
    <col min="1" max="1" width="7.54296875" style="44" customWidth="1"/>
    <col min="2" max="2" width="10.81640625" style="1" customWidth="1"/>
    <col min="3" max="3" width="11.26953125" style="1" customWidth="1"/>
  </cols>
  <sheetData>
    <row r="1" spans="1:7" x14ac:dyDescent="0.35">
      <c r="A1" s="43" t="s">
        <v>1</v>
      </c>
      <c r="B1" s="2" t="s">
        <v>2</v>
      </c>
      <c r="C1" s="2" t="s">
        <v>3</v>
      </c>
      <c r="D1" t="s">
        <v>4</v>
      </c>
      <c r="E1" t="s">
        <v>5</v>
      </c>
      <c r="F1" t="s">
        <v>6</v>
      </c>
      <c r="G1" t="s">
        <v>7</v>
      </c>
    </row>
    <row r="2" spans="1:7" x14ac:dyDescent="0.35">
      <c r="A2" s="44">
        <v>42461</v>
      </c>
      <c r="B2" s="6">
        <v>2056.62</v>
      </c>
      <c r="C2" s="6">
        <v>2111.0500000000002</v>
      </c>
      <c r="D2" s="7">
        <v>2033.8</v>
      </c>
      <c r="E2" s="7">
        <v>2065.3000000000002</v>
      </c>
      <c r="F2" s="7">
        <v>2065.3000000000002</v>
      </c>
      <c r="G2" s="8">
        <v>81124990000</v>
      </c>
    </row>
    <row r="3" spans="1:7" x14ac:dyDescent="0.35">
      <c r="A3" s="44">
        <v>42491</v>
      </c>
      <c r="B3" s="6">
        <v>2067.17</v>
      </c>
      <c r="C3" s="6">
        <v>2103.48</v>
      </c>
      <c r="D3" s="7">
        <v>2025.91</v>
      </c>
      <c r="E3" s="7">
        <v>2096.9499999999998</v>
      </c>
      <c r="F3" s="7">
        <v>2096.9499999999998</v>
      </c>
      <c r="G3" s="8">
        <v>78883600000</v>
      </c>
    </row>
    <row r="4" spans="1:7" x14ac:dyDescent="0.35">
      <c r="A4" s="44">
        <v>42522</v>
      </c>
      <c r="B4" s="6">
        <v>2093.94</v>
      </c>
      <c r="C4" s="6">
        <v>2120.5500000000002</v>
      </c>
      <c r="D4" s="7">
        <v>1991.68</v>
      </c>
      <c r="E4" s="7">
        <v>2098.86</v>
      </c>
      <c r="F4" s="7">
        <v>2098.86</v>
      </c>
      <c r="G4" s="8">
        <v>86852700000</v>
      </c>
    </row>
    <row r="5" spans="1:7" x14ac:dyDescent="0.35">
      <c r="A5" s="44">
        <v>42552</v>
      </c>
      <c r="B5" s="6">
        <v>2099.34</v>
      </c>
      <c r="C5" s="6">
        <v>2177.09</v>
      </c>
      <c r="D5" s="7">
        <v>2074.02</v>
      </c>
      <c r="E5" s="7">
        <v>2173.6</v>
      </c>
      <c r="F5" s="7">
        <v>2173.6</v>
      </c>
      <c r="G5" s="8">
        <v>69530250000</v>
      </c>
    </row>
    <row r="6" spans="1:7" x14ac:dyDescent="0.35">
      <c r="A6" s="44">
        <v>42583</v>
      </c>
      <c r="B6" s="6">
        <v>2173.15</v>
      </c>
      <c r="C6" s="6">
        <v>2193.81</v>
      </c>
      <c r="D6" s="7">
        <v>2147.58</v>
      </c>
      <c r="E6" s="7">
        <v>2170.9499999999998</v>
      </c>
      <c r="F6" s="7">
        <v>2170.9499999999998</v>
      </c>
      <c r="G6" s="8">
        <v>75610310000</v>
      </c>
    </row>
    <row r="7" spans="1:7" x14ac:dyDescent="0.35">
      <c r="A7" s="44">
        <v>42614</v>
      </c>
      <c r="B7" s="6">
        <v>2171.33</v>
      </c>
      <c r="C7" s="6">
        <v>2187.87</v>
      </c>
      <c r="D7" s="7">
        <v>2119.12</v>
      </c>
      <c r="E7" s="7">
        <v>2168.27</v>
      </c>
      <c r="F7" s="7">
        <v>2168.27</v>
      </c>
      <c r="G7" s="8">
        <v>77270240000</v>
      </c>
    </row>
    <row r="8" spans="1:7" x14ac:dyDescent="0.35">
      <c r="A8" s="44">
        <v>42644</v>
      </c>
      <c r="B8" s="6">
        <v>2164.33</v>
      </c>
      <c r="C8" s="6">
        <v>2169.6</v>
      </c>
      <c r="D8" s="7">
        <v>2114.7199999999998</v>
      </c>
      <c r="E8" s="7">
        <v>2126.15</v>
      </c>
      <c r="F8" s="7">
        <v>2126.15</v>
      </c>
      <c r="G8" s="8">
        <v>73196630000</v>
      </c>
    </row>
    <row r="9" spans="1:7" x14ac:dyDescent="0.35">
      <c r="A9" s="44">
        <v>42675</v>
      </c>
      <c r="B9" s="6">
        <v>2128.6799999999998</v>
      </c>
      <c r="C9" s="6">
        <v>2214.1</v>
      </c>
      <c r="D9" s="7">
        <v>2083.79</v>
      </c>
      <c r="E9" s="7">
        <v>2198.81</v>
      </c>
      <c r="F9" s="7">
        <v>2198.81</v>
      </c>
      <c r="G9" s="8">
        <v>88299760000</v>
      </c>
    </row>
    <row r="10" spans="1:7" x14ac:dyDescent="0.35">
      <c r="A10" s="44">
        <v>42705</v>
      </c>
      <c r="B10" s="6">
        <v>2200.17</v>
      </c>
      <c r="C10" s="6">
        <v>2277.5300000000002</v>
      </c>
      <c r="D10" s="7">
        <v>2187.44</v>
      </c>
      <c r="E10" s="7">
        <v>2238.83</v>
      </c>
      <c r="F10" s="7">
        <v>2238.83</v>
      </c>
      <c r="G10" s="8">
        <v>75251240000</v>
      </c>
    </row>
    <row r="11" spans="1:7" x14ac:dyDescent="0.35">
      <c r="A11" s="44">
        <v>42736</v>
      </c>
      <c r="B11" s="6">
        <v>2251.5700000000002</v>
      </c>
      <c r="C11" s="6">
        <v>2300.9899999999998</v>
      </c>
      <c r="D11" s="7">
        <v>2245.13</v>
      </c>
      <c r="E11" s="7">
        <v>2278.87</v>
      </c>
      <c r="F11" s="7">
        <v>2278.87</v>
      </c>
      <c r="G11" s="8">
        <v>70483180000</v>
      </c>
    </row>
    <row r="12" spans="1:7" x14ac:dyDescent="0.35">
      <c r="A12" s="44">
        <v>42767</v>
      </c>
      <c r="B12" s="6">
        <v>2285.59</v>
      </c>
      <c r="C12" s="6">
        <v>2371.54</v>
      </c>
      <c r="D12" s="7">
        <v>2271.65</v>
      </c>
      <c r="E12" s="7">
        <v>2363.64</v>
      </c>
      <c r="F12" s="7">
        <v>2363.64</v>
      </c>
      <c r="G12" s="8">
        <v>69162420000</v>
      </c>
    </row>
    <row r="13" spans="1:7" x14ac:dyDescent="0.35">
      <c r="A13" s="44">
        <v>42795</v>
      </c>
      <c r="B13" s="6">
        <v>2380.13</v>
      </c>
      <c r="C13" s="6">
        <v>2400.98</v>
      </c>
      <c r="D13" s="7">
        <v>2322.25</v>
      </c>
      <c r="E13" s="7">
        <v>2362.7199999999998</v>
      </c>
      <c r="F13" s="7">
        <v>2362.7199999999998</v>
      </c>
      <c r="G13" s="8">
        <v>81547770000</v>
      </c>
    </row>
    <row r="14" spans="1:7" x14ac:dyDescent="0.35">
      <c r="A14" s="44">
        <v>42826</v>
      </c>
      <c r="B14" s="6">
        <v>2362.34</v>
      </c>
      <c r="C14" s="6">
        <v>2398.16</v>
      </c>
      <c r="D14" s="7">
        <v>2328.9499999999998</v>
      </c>
      <c r="E14" s="7">
        <v>2384.1999999999998</v>
      </c>
      <c r="F14" s="7">
        <v>2384.1999999999998</v>
      </c>
      <c r="G14" s="8">
        <v>65265670000</v>
      </c>
    </row>
    <row r="15" spans="1:7" x14ac:dyDescent="0.35">
      <c r="A15" s="44">
        <v>42856</v>
      </c>
      <c r="B15" s="6">
        <v>2388.5</v>
      </c>
      <c r="C15" s="6">
        <v>2418.71</v>
      </c>
      <c r="D15" s="7">
        <v>2352.7199999999998</v>
      </c>
      <c r="E15" s="7">
        <v>2411.8000000000002</v>
      </c>
      <c r="F15" s="7">
        <v>2411.8000000000002</v>
      </c>
      <c r="G15" s="8">
        <v>79607170000</v>
      </c>
    </row>
    <row r="16" spans="1:7" x14ac:dyDescent="0.35">
      <c r="A16" s="44">
        <v>42887</v>
      </c>
      <c r="B16" s="6">
        <v>2415.65</v>
      </c>
      <c r="C16" s="6">
        <v>2453.8200000000002</v>
      </c>
      <c r="D16" s="7">
        <v>2405.6999999999998</v>
      </c>
      <c r="E16" s="7">
        <v>2423.41</v>
      </c>
      <c r="F16" s="7">
        <v>2423.41</v>
      </c>
      <c r="G16" s="8">
        <v>81002490000</v>
      </c>
    </row>
    <row r="17" spans="1:7" x14ac:dyDescent="0.35">
      <c r="A17" s="44">
        <v>42917</v>
      </c>
      <c r="B17" s="6">
        <v>2431.39</v>
      </c>
      <c r="C17" s="6">
        <v>2484.04</v>
      </c>
      <c r="D17" s="7">
        <v>2407.6999999999998</v>
      </c>
      <c r="E17" s="7">
        <v>2470.3000000000002</v>
      </c>
      <c r="F17" s="7">
        <v>2470.3000000000002</v>
      </c>
      <c r="G17" s="8">
        <v>63169400000</v>
      </c>
    </row>
    <row r="18" spans="1:7" x14ac:dyDescent="0.35">
      <c r="A18" s="44">
        <v>42948</v>
      </c>
      <c r="B18" s="6">
        <v>2477.1</v>
      </c>
      <c r="C18" s="6">
        <v>2490.87</v>
      </c>
      <c r="D18" s="7">
        <v>2417.35</v>
      </c>
      <c r="E18" s="7">
        <v>2471.65</v>
      </c>
      <c r="F18" s="7">
        <v>2471.65</v>
      </c>
      <c r="G18" s="8">
        <v>70616030000</v>
      </c>
    </row>
    <row r="19" spans="1:7" x14ac:dyDescent="0.35">
      <c r="A19" s="44">
        <v>42979</v>
      </c>
      <c r="B19" s="6">
        <v>2474.42</v>
      </c>
      <c r="C19" s="6">
        <v>2519.44</v>
      </c>
      <c r="D19" s="7">
        <v>2446.5500000000002</v>
      </c>
      <c r="E19" s="7">
        <v>2519.36</v>
      </c>
      <c r="F19" s="7">
        <v>2519.36</v>
      </c>
      <c r="G19" s="8">
        <v>66337980000</v>
      </c>
    </row>
    <row r="20" spans="1:7" x14ac:dyDescent="0.35">
      <c r="A20" s="44">
        <v>43009</v>
      </c>
      <c r="B20" s="6">
        <v>2521.1999999999998</v>
      </c>
      <c r="C20" s="6">
        <v>2582.98</v>
      </c>
      <c r="D20" s="7">
        <v>2520.4</v>
      </c>
      <c r="E20" s="7">
        <v>2575.2600000000002</v>
      </c>
      <c r="F20" s="7">
        <v>2575.2600000000002</v>
      </c>
      <c r="G20" s="8">
        <v>70871570000</v>
      </c>
    </row>
    <row r="21" spans="1:7" x14ac:dyDescent="0.35">
      <c r="A21" s="44">
        <v>43040</v>
      </c>
      <c r="B21" s="6">
        <v>2583.21</v>
      </c>
      <c r="C21" s="6">
        <v>2657.74</v>
      </c>
      <c r="D21" s="7">
        <v>2557.4499999999998</v>
      </c>
      <c r="E21" s="7">
        <v>2647.58</v>
      </c>
      <c r="F21" s="7">
        <v>2647.58</v>
      </c>
      <c r="G21" s="8">
        <v>73173260000</v>
      </c>
    </row>
    <row r="22" spans="1:7" x14ac:dyDescent="0.35">
      <c r="A22" s="44">
        <v>43070</v>
      </c>
      <c r="B22" s="6">
        <v>2645.1</v>
      </c>
      <c r="C22" s="6">
        <v>2694.97</v>
      </c>
      <c r="D22" s="7">
        <v>2605.52</v>
      </c>
      <c r="E22" s="7">
        <v>2673.61</v>
      </c>
      <c r="F22" s="7">
        <v>2673.61</v>
      </c>
      <c r="G22" s="8">
        <v>65251190000</v>
      </c>
    </row>
    <row r="23" spans="1:7" x14ac:dyDescent="0.35">
      <c r="A23" s="44">
        <v>43101</v>
      </c>
      <c r="B23" s="6">
        <v>2683.73</v>
      </c>
      <c r="C23" s="6">
        <v>2872.87</v>
      </c>
      <c r="D23" s="7">
        <v>2682.36</v>
      </c>
      <c r="E23" s="7">
        <v>2823.81</v>
      </c>
      <c r="F23" s="7">
        <v>2823.81</v>
      </c>
      <c r="G23" s="8">
        <v>76860120000</v>
      </c>
    </row>
    <row r="24" spans="1:7" x14ac:dyDescent="0.35">
      <c r="A24" s="44">
        <v>43132</v>
      </c>
      <c r="B24" s="6">
        <v>2816.45</v>
      </c>
      <c r="C24" s="6">
        <v>2835.96</v>
      </c>
      <c r="D24" s="7">
        <v>2532.69</v>
      </c>
      <c r="E24" s="7">
        <v>2713.83</v>
      </c>
      <c r="F24" s="7">
        <v>2713.83</v>
      </c>
      <c r="G24" s="8">
        <v>79579410000</v>
      </c>
    </row>
    <row r="25" spans="1:7" x14ac:dyDescent="0.35">
      <c r="A25" s="44">
        <v>43160</v>
      </c>
      <c r="B25" s="6">
        <v>2715.22</v>
      </c>
      <c r="C25" s="6">
        <v>2801.9</v>
      </c>
      <c r="D25" s="7">
        <v>2585.89</v>
      </c>
      <c r="E25" s="7">
        <v>2640.87</v>
      </c>
      <c r="F25" s="7">
        <v>2640.87</v>
      </c>
      <c r="G25" s="8">
        <v>76369800000</v>
      </c>
    </row>
    <row r="26" spans="1:7" x14ac:dyDescent="0.35">
      <c r="A26" s="44">
        <v>43191</v>
      </c>
      <c r="B26" s="6">
        <v>2633.45</v>
      </c>
      <c r="C26" s="6">
        <v>2717.49</v>
      </c>
      <c r="D26" s="7">
        <v>2553.8000000000002</v>
      </c>
      <c r="E26" s="7">
        <v>2648.05</v>
      </c>
      <c r="F26" s="7">
        <v>2648.05</v>
      </c>
      <c r="G26" s="8">
        <v>69648590000</v>
      </c>
    </row>
    <row r="27" spans="1:7" x14ac:dyDescent="0.35">
      <c r="A27" s="44">
        <v>43221</v>
      </c>
      <c r="B27" s="6">
        <v>2642.96</v>
      </c>
      <c r="C27" s="6">
        <v>2742.24</v>
      </c>
      <c r="D27" s="7">
        <v>2594.62</v>
      </c>
      <c r="E27" s="7">
        <v>2705.27</v>
      </c>
      <c r="F27" s="7">
        <v>2705.27</v>
      </c>
      <c r="G27" s="8">
        <v>75617280000</v>
      </c>
    </row>
    <row r="28" spans="1:7" x14ac:dyDescent="0.35">
      <c r="A28" s="44">
        <v>43252</v>
      </c>
      <c r="B28" s="6">
        <v>2718.7</v>
      </c>
      <c r="C28" s="6">
        <v>2791.47</v>
      </c>
      <c r="D28" s="7">
        <v>2691.99</v>
      </c>
      <c r="E28" s="7">
        <v>2718.37</v>
      </c>
      <c r="F28" s="7">
        <v>2718.37</v>
      </c>
      <c r="G28" s="8">
        <v>77439710000</v>
      </c>
    </row>
    <row r="29" spans="1:7" x14ac:dyDescent="0.35">
      <c r="A29" s="44">
        <v>43282</v>
      </c>
      <c r="B29" s="6">
        <v>2704.95</v>
      </c>
      <c r="C29" s="6">
        <v>2848.03</v>
      </c>
      <c r="D29" s="7">
        <v>2698.95</v>
      </c>
      <c r="E29" s="7">
        <v>2816.29</v>
      </c>
      <c r="F29" s="7">
        <v>2816.29</v>
      </c>
      <c r="G29" s="8">
        <v>64542170000</v>
      </c>
    </row>
    <row r="30" spans="1:7" x14ac:dyDescent="0.35">
      <c r="A30" s="44">
        <v>43313</v>
      </c>
      <c r="B30" s="6">
        <v>2821.17</v>
      </c>
      <c r="C30" s="6">
        <v>2916.5</v>
      </c>
      <c r="D30" s="7">
        <v>2796.34</v>
      </c>
      <c r="E30" s="7">
        <v>2901.52</v>
      </c>
      <c r="F30" s="7">
        <v>2901.52</v>
      </c>
      <c r="G30" s="8">
        <v>69238220000</v>
      </c>
    </row>
    <row r="31" spans="1:7" x14ac:dyDescent="0.35">
      <c r="A31" s="44">
        <v>43344</v>
      </c>
      <c r="B31" s="6">
        <v>2896.96</v>
      </c>
      <c r="C31" s="6">
        <v>2940.91</v>
      </c>
      <c r="D31" s="7">
        <v>2864.12</v>
      </c>
      <c r="E31" s="7">
        <v>2913.98</v>
      </c>
      <c r="F31" s="7">
        <v>2913.98</v>
      </c>
      <c r="G31" s="8">
        <v>62492080000</v>
      </c>
    </row>
    <row r="32" spans="1:7" x14ac:dyDescent="0.35">
      <c r="A32" s="44">
        <v>43374</v>
      </c>
      <c r="B32" s="6">
        <v>2926.29</v>
      </c>
      <c r="C32" s="6">
        <v>2939.86</v>
      </c>
      <c r="D32" s="7">
        <v>2603.54</v>
      </c>
      <c r="E32" s="7">
        <v>2711.74</v>
      </c>
      <c r="F32" s="7">
        <v>2711.74</v>
      </c>
      <c r="G32" s="8">
        <v>91327930000</v>
      </c>
    </row>
    <row r="33" spans="1:7" x14ac:dyDescent="0.35">
      <c r="A33" s="44">
        <v>43405</v>
      </c>
      <c r="B33" s="6">
        <v>2717.58</v>
      </c>
      <c r="C33" s="6">
        <v>2815.15</v>
      </c>
      <c r="D33" s="7">
        <v>2631.09</v>
      </c>
      <c r="E33" s="7">
        <v>2760.17</v>
      </c>
      <c r="F33" s="7">
        <v>2760.17</v>
      </c>
      <c r="G33" s="8">
        <v>80080110000</v>
      </c>
    </row>
    <row r="34" spans="1:7" x14ac:dyDescent="0.35">
      <c r="A34" s="44">
        <v>43435</v>
      </c>
      <c r="B34" s="6">
        <v>2790.5</v>
      </c>
      <c r="C34" s="6">
        <v>2800.18</v>
      </c>
      <c r="D34" s="7">
        <v>2346.58</v>
      </c>
      <c r="E34" s="7">
        <v>2506.85</v>
      </c>
      <c r="F34" s="7">
        <v>2506.85</v>
      </c>
      <c r="G34" s="8">
        <v>83522570000</v>
      </c>
    </row>
    <row r="35" spans="1:7" x14ac:dyDescent="0.35">
      <c r="A35" s="44">
        <v>43466</v>
      </c>
      <c r="B35" s="6">
        <v>2476.96</v>
      </c>
      <c r="C35" s="6">
        <v>2708.95</v>
      </c>
      <c r="D35" s="7">
        <v>2443.96</v>
      </c>
      <c r="E35" s="7">
        <v>2704.1</v>
      </c>
      <c r="F35" s="7">
        <v>2704.1</v>
      </c>
      <c r="G35" s="8">
        <v>80401630000</v>
      </c>
    </row>
    <row r="36" spans="1:7" x14ac:dyDescent="0.35">
      <c r="A36" s="44">
        <v>43497</v>
      </c>
      <c r="B36" s="6">
        <v>2702.32</v>
      </c>
      <c r="C36" s="6">
        <v>2813.49</v>
      </c>
      <c r="D36" s="7">
        <v>2681.83</v>
      </c>
      <c r="E36" s="7">
        <v>2784.49</v>
      </c>
      <c r="F36" s="7">
        <v>2784.49</v>
      </c>
      <c r="G36" s="8">
        <v>70183430000</v>
      </c>
    </row>
    <row r="37" spans="1:7" x14ac:dyDescent="0.35">
      <c r="A37" s="44">
        <v>43525</v>
      </c>
      <c r="B37" s="6">
        <v>2798.22</v>
      </c>
      <c r="C37" s="6">
        <v>2860.31</v>
      </c>
      <c r="D37" s="7">
        <v>2722.27</v>
      </c>
      <c r="E37" s="7">
        <v>2834.4</v>
      </c>
      <c r="F37" s="7">
        <v>2834.4</v>
      </c>
      <c r="G37" s="8">
        <v>78596280000</v>
      </c>
    </row>
    <row r="38" spans="1:7" x14ac:dyDescent="0.35">
      <c r="A38" s="44">
        <v>43556</v>
      </c>
      <c r="B38" s="6">
        <v>2848.63</v>
      </c>
      <c r="C38" s="6">
        <v>2949.52</v>
      </c>
      <c r="D38" s="7">
        <v>2848.63</v>
      </c>
      <c r="E38" s="7">
        <v>2945.83</v>
      </c>
      <c r="F38" s="7">
        <v>2945.83</v>
      </c>
      <c r="G38" s="8">
        <v>69604840000</v>
      </c>
    </row>
    <row r="39" spans="1:7" x14ac:dyDescent="0.35">
      <c r="A39" s="44">
        <v>43586</v>
      </c>
      <c r="B39" s="6">
        <v>2952.33</v>
      </c>
      <c r="C39" s="6">
        <v>2954.13</v>
      </c>
      <c r="D39" s="7">
        <v>2750.52</v>
      </c>
      <c r="E39" s="7">
        <v>2752.06</v>
      </c>
      <c r="F39" s="7">
        <v>2752.06</v>
      </c>
      <c r="G39" s="8">
        <v>76860120000</v>
      </c>
    </row>
    <row r="40" spans="1:7" x14ac:dyDescent="0.35">
      <c r="A40" s="44">
        <v>43617</v>
      </c>
      <c r="B40" s="6">
        <v>2751.53</v>
      </c>
      <c r="C40" s="6">
        <v>2964.15</v>
      </c>
      <c r="D40" s="7">
        <v>2728.81</v>
      </c>
      <c r="E40" s="7">
        <v>2941.76</v>
      </c>
      <c r="F40" s="7">
        <v>2941.76</v>
      </c>
      <c r="G40" s="8">
        <v>70904280000</v>
      </c>
    </row>
    <row r="41" spans="1:7" x14ac:dyDescent="0.35">
      <c r="A41" s="44">
        <v>43647</v>
      </c>
      <c r="B41" s="6">
        <v>2971.41</v>
      </c>
      <c r="C41" s="6">
        <v>3027.98</v>
      </c>
      <c r="D41" s="7">
        <v>2952.22</v>
      </c>
      <c r="E41" s="7">
        <v>2980.38</v>
      </c>
      <c r="F41" s="7">
        <v>2980.38</v>
      </c>
      <c r="G41" s="8">
        <v>70349470000</v>
      </c>
    </row>
    <row r="42" spans="1:7" x14ac:dyDescent="0.35">
      <c r="A42" s="44">
        <v>43678</v>
      </c>
      <c r="B42" s="6">
        <v>2980.32</v>
      </c>
      <c r="C42" s="6">
        <v>3013.59</v>
      </c>
      <c r="D42" s="7">
        <v>2822.12</v>
      </c>
      <c r="E42" s="7">
        <v>2926.46</v>
      </c>
      <c r="F42" s="7">
        <v>2926.46</v>
      </c>
      <c r="G42" s="8">
        <v>79599440000</v>
      </c>
    </row>
    <row r="43" spans="1:7" x14ac:dyDescent="0.35">
      <c r="A43" s="44">
        <v>43709</v>
      </c>
      <c r="B43" s="6">
        <v>2909.01</v>
      </c>
      <c r="C43" s="6">
        <v>3021.99</v>
      </c>
      <c r="D43" s="7">
        <v>2891.85</v>
      </c>
      <c r="E43" s="7">
        <v>2976.74</v>
      </c>
      <c r="F43" s="7">
        <v>2976.74</v>
      </c>
      <c r="G43" s="8">
        <v>73992330000</v>
      </c>
    </row>
    <row r="44" spans="1:7" x14ac:dyDescent="0.35">
      <c r="A44" s="44">
        <v>43739</v>
      </c>
      <c r="B44" s="6">
        <v>2983.69</v>
      </c>
      <c r="C44" s="6">
        <v>3050.1</v>
      </c>
      <c r="D44" s="7">
        <v>2855.94</v>
      </c>
      <c r="E44" s="7">
        <v>3037.56</v>
      </c>
      <c r="F44" s="7">
        <v>3037.56</v>
      </c>
      <c r="G44" s="8">
        <v>77564550000</v>
      </c>
    </row>
    <row r="45" spans="1:7" x14ac:dyDescent="0.35">
      <c r="A45" s="44">
        <v>43770</v>
      </c>
      <c r="B45" s="6">
        <v>3050.72</v>
      </c>
      <c r="C45" s="6">
        <v>3154.26</v>
      </c>
      <c r="D45" s="7">
        <v>3050.72</v>
      </c>
      <c r="E45" s="7">
        <v>3140.98</v>
      </c>
      <c r="F45" s="7">
        <v>3140.98</v>
      </c>
      <c r="G45" s="8">
        <v>72179920000</v>
      </c>
    </row>
    <row r="46" spans="1:7" x14ac:dyDescent="0.35">
      <c r="A46" s="44">
        <v>43800</v>
      </c>
      <c r="B46" s="6">
        <v>3143.85</v>
      </c>
      <c r="C46" s="6">
        <v>3247.93</v>
      </c>
      <c r="D46" s="7">
        <v>3070.33</v>
      </c>
      <c r="E46" s="7">
        <v>3230.78</v>
      </c>
      <c r="F46" s="7">
        <v>3230.78</v>
      </c>
      <c r="G46" s="8">
        <v>72054000000</v>
      </c>
    </row>
    <row r="47" spans="1:7" x14ac:dyDescent="0.35">
      <c r="A47" s="44">
        <v>43831</v>
      </c>
      <c r="B47" s="6">
        <v>3244.67</v>
      </c>
      <c r="C47" s="6">
        <v>3337.77</v>
      </c>
      <c r="D47" s="7">
        <v>3214.64</v>
      </c>
      <c r="E47" s="7">
        <v>3225.52</v>
      </c>
      <c r="F47" s="7">
        <v>3225.52</v>
      </c>
      <c r="G47" s="8">
        <v>77104420000</v>
      </c>
    </row>
    <row r="48" spans="1:7" x14ac:dyDescent="0.35">
      <c r="A48" s="44">
        <v>43862</v>
      </c>
      <c r="B48" s="6">
        <v>3235.66</v>
      </c>
      <c r="C48" s="6">
        <v>3393.52</v>
      </c>
      <c r="D48" s="7">
        <v>2855.84</v>
      </c>
      <c r="E48" s="7">
        <v>2954.22</v>
      </c>
      <c r="F48" s="7">
        <v>2954.22</v>
      </c>
      <c r="G48" s="8">
        <v>84292270000</v>
      </c>
    </row>
    <row r="49" spans="1:7" x14ac:dyDescent="0.35">
      <c r="A49" s="44">
        <v>43891</v>
      </c>
      <c r="B49" s="6">
        <v>2974.28</v>
      </c>
      <c r="C49" s="6">
        <v>3136.72</v>
      </c>
      <c r="D49" s="7">
        <v>2191.86</v>
      </c>
      <c r="E49" s="7">
        <v>2584.59</v>
      </c>
      <c r="F49" s="7">
        <v>2584.59</v>
      </c>
      <c r="G49" s="8">
        <v>161801100000</v>
      </c>
    </row>
    <row r="50" spans="1:7" x14ac:dyDescent="0.35">
      <c r="A50" s="44">
        <v>43922</v>
      </c>
      <c r="B50" s="6">
        <v>2498.08</v>
      </c>
      <c r="C50" s="6">
        <v>2954.86</v>
      </c>
      <c r="D50" s="7">
        <v>2447.4899999999998</v>
      </c>
      <c r="E50" s="7">
        <v>2912.43</v>
      </c>
      <c r="F50" s="7">
        <v>2912.43</v>
      </c>
      <c r="G50" s="8">
        <v>123163450000</v>
      </c>
    </row>
    <row r="51" spans="1:7" x14ac:dyDescent="0.35">
      <c r="A51" s="44">
        <v>43952</v>
      </c>
      <c r="B51" s="6">
        <v>2869.09</v>
      </c>
      <c r="C51" s="6">
        <v>3068.67</v>
      </c>
      <c r="D51" s="7">
        <v>2766.64</v>
      </c>
      <c r="E51" s="7">
        <v>3044.31</v>
      </c>
      <c r="F51" s="7">
        <v>3044.31</v>
      </c>
      <c r="G51" s="8">
        <v>106799100000</v>
      </c>
    </row>
    <row r="52" spans="1:7" x14ac:dyDescent="0.35">
      <c r="A52" s="44">
        <v>43983</v>
      </c>
      <c r="B52" s="6">
        <v>3038.78</v>
      </c>
      <c r="C52" s="6">
        <v>3233.13</v>
      </c>
      <c r="D52" s="7">
        <v>2965.66</v>
      </c>
      <c r="E52" s="7">
        <v>3100.29</v>
      </c>
      <c r="F52" s="7">
        <v>3100.29</v>
      </c>
      <c r="G52" s="8">
        <v>131044000000</v>
      </c>
    </row>
    <row r="53" spans="1:7" x14ac:dyDescent="0.35">
      <c r="A53" s="44">
        <v>44013</v>
      </c>
      <c r="B53" s="5">
        <v>3105.92</v>
      </c>
      <c r="C53" s="6">
        <v>3279.99</v>
      </c>
      <c r="D53" s="7">
        <v>3101.17</v>
      </c>
      <c r="E53" s="7">
        <v>3271.12</v>
      </c>
      <c r="F53" s="7">
        <v>3271.12</v>
      </c>
      <c r="G53" s="8">
        <v>97197020000</v>
      </c>
    </row>
    <row r="54" spans="1:7" x14ac:dyDescent="0.35">
      <c r="A54" s="44">
        <v>44044</v>
      </c>
      <c r="B54" s="6">
        <v>3288.26</v>
      </c>
      <c r="C54" s="6">
        <v>3514.77</v>
      </c>
      <c r="D54" s="7">
        <v>3284.53</v>
      </c>
      <c r="E54" s="7">
        <v>3500.31</v>
      </c>
      <c r="F54" s="7">
        <v>3500.31</v>
      </c>
      <c r="G54" s="8">
        <v>84402300000</v>
      </c>
    </row>
    <row r="55" spans="1:7" x14ac:dyDescent="0.35">
      <c r="A55" s="44">
        <v>44075</v>
      </c>
      <c r="B55" s="6">
        <v>3507.44</v>
      </c>
      <c r="C55" s="6">
        <v>3588.11</v>
      </c>
      <c r="D55" s="7">
        <v>3209.45</v>
      </c>
      <c r="E55" s="7">
        <v>3363</v>
      </c>
      <c r="F55" s="7">
        <v>3363</v>
      </c>
      <c r="G55" s="8">
        <v>92084120000</v>
      </c>
    </row>
    <row r="56" spans="1:7" x14ac:dyDescent="0.35">
      <c r="A56" s="43">
        <v>44105</v>
      </c>
      <c r="B56" s="3">
        <v>3385.87</v>
      </c>
      <c r="C56" s="3">
        <v>3549.85</v>
      </c>
      <c r="D56" s="7">
        <v>3233.94</v>
      </c>
      <c r="E56" s="7">
        <v>3269.96</v>
      </c>
      <c r="F56" s="7">
        <v>3269.96</v>
      </c>
      <c r="G56" s="8">
        <v>89737600000</v>
      </c>
    </row>
    <row r="57" spans="1:7" x14ac:dyDescent="0.35">
      <c r="A57" s="43">
        <v>44136</v>
      </c>
      <c r="B57" s="4">
        <v>3296.2</v>
      </c>
      <c r="C57" s="4">
        <v>3645.99</v>
      </c>
      <c r="D57" s="7">
        <v>3279.74</v>
      </c>
      <c r="E57" s="7">
        <v>3621.63</v>
      </c>
      <c r="F57" s="7">
        <v>3621.63</v>
      </c>
      <c r="G57" s="8">
        <v>100977880000</v>
      </c>
    </row>
    <row r="58" spans="1:7" x14ac:dyDescent="0.35">
      <c r="A58" s="45">
        <v>44166</v>
      </c>
      <c r="B58" s="6">
        <v>3645.87</v>
      </c>
      <c r="C58" s="6">
        <v>3760.2</v>
      </c>
      <c r="D58" s="7">
        <v>3633.4</v>
      </c>
      <c r="E58" s="7">
        <v>3756.07</v>
      </c>
      <c r="F58" s="7">
        <v>3756.07</v>
      </c>
      <c r="G58" s="8">
        <v>96056410000</v>
      </c>
    </row>
    <row r="59" spans="1:7" x14ac:dyDescent="0.35">
      <c r="A59" s="44">
        <v>44197</v>
      </c>
      <c r="B59" s="6">
        <v>3764.61</v>
      </c>
      <c r="C59" s="6">
        <v>3870.9</v>
      </c>
      <c r="D59" s="7">
        <v>3662.71</v>
      </c>
      <c r="E59" s="7">
        <v>3714.24</v>
      </c>
      <c r="F59" s="7">
        <v>3714.24</v>
      </c>
      <c r="G59" s="8">
        <v>105548790000</v>
      </c>
    </row>
    <row r="60" spans="1:7" x14ac:dyDescent="0.35">
      <c r="A60" s="44">
        <v>44228</v>
      </c>
      <c r="B60" s="6">
        <v>3731.17</v>
      </c>
      <c r="C60" s="6">
        <v>3950.43</v>
      </c>
      <c r="D60" s="7">
        <v>3725.62</v>
      </c>
      <c r="E60" s="7">
        <v>3811.15</v>
      </c>
      <c r="F60" s="7">
        <v>3811.15</v>
      </c>
      <c r="G60" s="8">
        <v>98596960000</v>
      </c>
    </row>
    <row r="61" spans="1:7" x14ac:dyDescent="0.35">
      <c r="A61" s="44">
        <v>44256</v>
      </c>
      <c r="B61" s="6">
        <v>3842.51</v>
      </c>
      <c r="C61" s="6">
        <v>3983.87</v>
      </c>
      <c r="D61" s="7">
        <v>3723.34</v>
      </c>
      <c r="E61" s="7">
        <v>3958.55</v>
      </c>
      <c r="F61" s="7">
        <v>3958.55</v>
      </c>
      <c r="G61" s="8">
        <v>116298580000</v>
      </c>
    </row>
    <row r="62" spans="1:7" x14ac:dyDescent="0.35">
      <c r="A62" s="44">
        <v>44286</v>
      </c>
      <c r="B62" s="6">
        <v>3967.25</v>
      </c>
      <c r="C62" s="6">
        <v>3994.41</v>
      </c>
      <c r="D62" s="7">
        <v>3966.98</v>
      </c>
      <c r="E62" s="7">
        <v>3972.89</v>
      </c>
      <c r="F62" s="7">
        <v>3972.89</v>
      </c>
      <c r="G62" s="8">
        <v>2416599388</v>
      </c>
    </row>
  </sheetData>
  <sortState xmlns:xlrd2="http://schemas.microsoft.com/office/spreadsheetml/2017/richdata2" ref="A2:G62">
    <sortCondition ref="A1"/>
  </sortState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62"/>
  <sheetViews>
    <sheetView workbookViewId="0">
      <selection activeCell="F1" sqref="F1:F1048576"/>
    </sheetView>
  </sheetViews>
  <sheetFormatPr defaultRowHeight="14.5" x14ac:dyDescent="0.35"/>
  <cols>
    <col min="1" max="1" width="14.08984375" customWidth="1"/>
    <col min="7" max="7" width="14.6328125" customWidth="1"/>
  </cols>
  <sheetData>
    <row r="1" spans="1:7" x14ac:dyDescent="0.35">
      <c r="A1" t="s">
        <v>1</v>
      </c>
      <c r="B1" t="s">
        <v>2</v>
      </c>
      <c r="C1" t="s">
        <v>3</v>
      </c>
      <c r="D1" t="s">
        <v>4</v>
      </c>
      <c r="E1" t="s">
        <v>8</v>
      </c>
      <c r="F1" t="s">
        <v>9</v>
      </c>
      <c r="G1" t="s">
        <v>7</v>
      </c>
    </row>
    <row r="2" spans="1:7" x14ac:dyDescent="0.35">
      <c r="A2" s="9">
        <v>42461</v>
      </c>
      <c r="B2">
        <v>68.019997000000004</v>
      </c>
      <c r="C2">
        <v>70.080001999999993</v>
      </c>
      <c r="D2">
        <v>66.360000999999997</v>
      </c>
      <c r="E2">
        <v>66.870002999999997</v>
      </c>
      <c r="F2">
        <v>59.844470999999999</v>
      </c>
      <c r="G2">
        <v>141253600</v>
      </c>
    </row>
    <row r="3" spans="1:7" x14ac:dyDescent="0.35">
      <c r="A3" s="9">
        <v>42491</v>
      </c>
      <c r="B3">
        <v>66.620002999999997</v>
      </c>
      <c r="C3">
        <v>71.379997000000003</v>
      </c>
      <c r="D3">
        <v>62.720001000000003</v>
      </c>
      <c r="E3">
        <v>70.779999000000004</v>
      </c>
      <c r="F3">
        <v>63.343670000000003</v>
      </c>
      <c r="G3">
        <v>232976200</v>
      </c>
    </row>
    <row r="4" spans="1:7" x14ac:dyDescent="0.35">
      <c r="A4" s="9">
        <v>42522</v>
      </c>
      <c r="B4">
        <v>70.5</v>
      </c>
      <c r="C4">
        <v>73.190002000000007</v>
      </c>
      <c r="D4">
        <v>70.150002000000001</v>
      </c>
      <c r="E4">
        <v>73.019997000000004</v>
      </c>
      <c r="F4">
        <v>65.826781999999994</v>
      </c>
      <c r="G4">
        <v>185919600</v>
      </c>
    </row>
    <row r="5" spans="1:7" x14ac:dyDescent="0.35">
      <c r="A5" s="9">
        <v>42552</v>
      </c>
      <c r="B5">
        <v>73.129997000000003</v>
      </c>
      <c r="C5">
        <v>74.349997999999999</v>
      </c>
      <c r="D5">
        <v>72.419998000000007</v>
      </c>
      <c r="E5">
        <v>72.970000999999996</v>
      </c>
      <c r="F5">
        <v>65.781700000000001</v>
      </c>
      <c r="G5">
        <v>137723500</v>
      </c>
    </row>
    <row r="6" spans="1:7" x14ac:dyDescent="0.35">
      <c r="A6" s="9">
        <v>42583</v>
      </c>
      <c r="B6">
        <v>72.809997999999993</v>
      </c>
      <c r="C6">
        <v>75.190002000000007</v>
      </c>
      <c r="D6">
        <v>70.889999000000003</v>
      </c>
      <c r="E6">
        <v>71.440002000000007</v>
      </c>
      <c r="F6">
        <v>64.402434999999997</v>
      </c>
      <c r="G6">
        <v>212460000</v>
      </c>
    </row>
    <row r="7" spans="1:7" x14ac:dyDescent="0.35">
      <c r="A7" s="9">
        <v>42614</v>
      </c>
      <c r="B7">
        <v>71.569999999999993</v>
      </c>
      <c r="C7">
        <v>73.190002000000007</v>
      </c>
      <c r="D7">
        <v>70.300003000000004</v>
      </c>
      <c r="E7">
        <v>72.120002999999997</v>
      </c>
      <c r="F7">
        <v>65.460509999999999</v>
      </c>
      <c r="G7">
        <v>176983900</v>
      </c>
    </row>
    <row r="8" spans="1:7" x14ac:dyDescent="0.35">
      <c r="A8" s="9">
        <v>42644</v>
      </c>
      <c r="B8">
        <v>71.830001999999993</v>
      </c>
      <c r="C8">
        <v>72.569999999999993</v>
      </c>
      <c r="D8">
        <v>67.069999999999993</v>
      </c>
      <c r="E8">
        <v>70.019997000000004</v>
      </c>
      <c r="F8">
        <v>63.55442</v>
      </c>
      <c r="G8">
        <v>170716200</v>
      </c>
    </row>
    <row r="9" spans="1:7" x14ac:dyDescent="0.35">
      <c r="A9" s="9">
        <v>42675</v>
      </c>
      <c r="B9">
        <v>69.980002999999996</v>
      </c>
      <c r="C9">
        <v>72.089995999999999</v>
      </c>
      <c r="D9">
        <v>68.120002999999997</v>
      </c>
      <c r="E9">
        <v>70.430000000000007</v>
      </c>
      <c r="F9">
        <v>63.926575</v>
      </c>
      <c r="G9">
        <v>210370600</v>
      </c>
    </row>
    <row r="10" spans="1:7" x14ac:dyDescent="0.35">
      <c r="A10" s="9">
        <v>42705</v>
      </c>
      <c r="B10">
        <v>70.25</v>
      </c>
      <c r="C10">
        <v>72.480002999999996</v>
      </c>
      <c r="D10">
        <v>68.830001999999993</v>
      </c>
      <c r="E10">
        <v>69.120002999999997</v>
      </c>
      <c r="F10">
        <v>62.737526000000003</v>
      </c>
      <c r="G10">
        <v>162527500</v>
      </c>
    </row>
    <row r="11" spans="1:7" x14ac:dyDescent="0.35">
      <c r="A11" s="9">
        <v>42736</v>
      </c>
      <c r="B11">
        <v>69.239998</v>
      </c>
      <c r="C11">
        <v>69.629997000000003</v>
      </c>
      <c r="D11">
        <v>65.279999000000004</v>
      </c>
      <c r="E11">
        <v>66.739998</v>
      </c>
      <c r="F11">
        <v>61.010852999999997</v>
      </c>
      <c r="G11">
        <v>181828000</v>
      </c>
    </row>
    <row r="12" spans="1:7" x14ac:dyDescent="0.35">
      <c r="A12" s="9">
        <v>42767</v>
      </c>
      <c r="B12">
        <v>66.459998999999996</v>
      </c>
      <c r="C12">
        <v>72.800003000000004</v>
      </c>
      <c r="D12">
        <v>66.040001000000004</v>
      </c>
      <c r="E12">
        <v>70.930000000000007</v>
      </c>
      <c r="F12">
        <v>64.841155999999998</v>
      </c>
      <c r="G12">
        <v>207967400</v>
      </c>
    </row>
    <row r="13" spans="1:7" x14ac:dyDescent="0.35">
      <c r="A13" s="9">
        <v>42795</v>
      </c>
      <c r="B13">
        <v>70.970000999999996</v>
      </c>
      <c r="C13">
        <v>72.559997999999993</v>
      </c>
      <c r="D13">
        <v>69.330001999999993</v>
      </c>
      <c r="E13">
        <v>72.080001999999993</v>
      </c>
      <c r="F13">
        <v>65.892448000000002</v>
      </c>
      <c r="G13">
        <v>191103100</v>
      </c>
    </row>
    <row r="14" spans="1:7" x14ac:dyDescent="0.35">
      <c r="A14" s="9">
        <v>42826</v>
      </c>
      <c r="B14">
        <v>72.080001999999993</v>
      </c>
      <c r="C14">
        <v>75.769997000000004</v>
      </c>
      <c r="D14">
        <v>71.379997000000003</v>
      </c>
      <c r="E14">
        <v>75.180000000000007</v>
      </c>
      <c r="F14">
        <v>69.231682000000006</v>
      </c>
      <c r="G14">
        <v>127527200</v>
      </c>
    </row>
    <row r="15" spans="1:7" x14ac:dyDescent="0.35">
      <c r="A15" s="9">
        <v>42856</v>
      </c>
      <c r="B15">
        <v>75.089995999999999</v>
      </c>
      <c r="C15">
        <v>79.440002000000007</v>
      </c>
      <c r="D15">
        <v>74.959998999999996</v>
      </c>
      <c r="E15">
        <v>78.599997999999999</v>
      </c>
      <c r="F15">
        <v>72.381095999999999</v>
      </c>
      <c r="G15">
        <v>182345800</v>
      </c>
    </row>
    <row r="16" spans="1:7" x14ac:dyDescent="0.35">
      <c r="A16" s="9">
        <v>42887</v>
      </c>
      <c r="B16">
        <v>78.639999000000003</v>
      </c>
      <c r="C16">
        <v>80.470000999999996</v>
      </c>
      <c r="D16">
        <v>73.290001000000004</v>
      </c>
      <c r="E16">
        <v>75.680000000000007</v>
      </c>
      <c r="F16">
        <v>70.158507999999998</v>
      </c>
      <c r="G16">
        <v>247520700</v>
      </c>
    </row>
    <row r="17" spans="1:7" x14ac:dyDescent="0.35">
      <c r="A17" s="9">
        <v>42917</v>
      </c>
      <c r="B17">
        <v>75.839995999999999</v>
      </c>
      <c r="C17">
        <v>80.339995999999999</v>
      </c>
      <c r="D17">
        <v>73.129997000000003</v>
      </c>
      <c r="E17">
        <v>79.989998</v>
      </c>
      <c r="F17">
        <v>74.154053000000005</v>
      </c>
      <c r="G17">
        <v>143448100</v>
      </c>
    </row>
    <row r="18" spans="1:7" x14ac:dyDescent="0.35">
      <c r="A18" s="9">
        <v>42948</v>
      </c>
      <c r="B18">
        <v>80.25</v>
      </c>
      <c r="C18">
        <v>81.989998</v>
      </c>
      <c r="D18">
        <v>77.5</v>
      </c>
      <c r="E18">
        <v>78.069999999999993</v>
      </c>
      <c r="F18">
        <v>72.374138000000002</v>
      </c>
      <c r="G18">
        <v>203652700</v>
      </c>
    </row>
    <row r="19" spans="1:7" x14ac:dyDescent="0.35">
      <c r="A19" s="9">
        <v>42979</v>
      </c>
      <c r="B19">
        <v>78.309997999999993</v>
      </c>
      <c r="C19">
        <v>81.120002999999997</v>
      </c>
      <c r="D19">
        <v>77.730002999999996</v>
      </c>
      <c r="E19">
        <v>78.139999000000003</v>
      </c>
      <c r="F19">
        <v>72.894676000000004</v>
      </c>
      <c r="G19">
        <v>161153600</v>
      </c>
    </row>
    <row r="20" spans="1:7" x14ac:dyDescent="0.35">
      <c r="A20" s="9">
        <v>43009</v>
      </c>
      <c r="B20">
        <v>77.900002000000001</v>
      </c>
      <c r="C20">
        <v>89.110000999999997</v>
      </c>
      <c r="D20">
        <v>77.5</v>
      </c>
      <c r="E20">
        <v>87.309997999999993</v>
      </c>
      <c r="F20">
        <v>81.449112</v>
      </c>
      <c r="G20">
        <v>198775100</v>
      </c>
    </row>
    <row r="21" spans="1:7" x14ac:dyDescent="0.35">
      <c r="A21" s="9">
        <v>43040</v>
      </c>
      <c r="B21">
        <v>87.07</v>
      </c>
      <c r="C21">
        <v>100.129997</v>
      </c>
      <c r="D21">
        <v>87</v>
      </c>
      <c r="E21">
        <v>97.230002999999996</v>
      </c>
      <c r="F21">
        <v>90.703224000000006</v>
      </c>
      <c r="G21">
        <v>222703100</v>
      </c>
    </row>
    <row r="22" spans="1:7" x14ac:dyDescent="0.35">
      <c r="A22" s="9">
        <v>43070</v>
      </c>
      <c r="B22">
        <v>97.610000999999997</v>
      </c>
      <c r="C22">
        <v>99.910004000000001</v>
      </c>
      <c r="D22">
        <v>96.139999000000003</v>
      </c>
      <c r="E22">
        <v>98.75</v>
      </c>
      <c r="F22">
        <v>92.121178</v>
      </c>
      <c r="G22">
        <v>166774100</v>
      </c>
    </row>
    <row r="23" spans="1:7" x14ac:dyDescent="0.35">
      <c r="A23" s="9">
        <v>43101</v>
      </c>
      <c r="B23">
        <v>99.300003000000004</v>
      </c>
      <c r="C23">
        <v>109.980003</v>
      </c>
      <c r="D23">
        <v>98.519997000000004</v>
      </c>
      <c r="E23">
        <v>106.599998</v>
      </c>
      <c r="F23">
        <v>99.968306999999996</v>
      </c>
      <c r="G23">
        <v>169694600</v>
      </c>
    </row>
    <row r="24" spans="1:7" x14ac:dyDescent="0.35">
      <c r="A24" s="9">
        <v>43132</v>
      </c>
      <c r="B24">
        <v>105.959999</v>
      </c>
      <c r="C24">
        <v>106.55999799999999</v>
      </c>
      <c r="D24">
        <v>90</v>
      </c>
      <c r="E24">
        <v>90.010002</v>
      </c>
      <c r="F24">
        <v>84.410392999999999</v>
      </c>
      <c r="G24">
        <v>307532700</v>
      </c>
    </row>
    <row r="25" spans="1:7" x14ac:dyDescent="0.35">
      <c r="A25" s="9">
        <v>43160</v>
      </c>
      <c r="B25">
        <v>90.169998000000007</v>
      </c>
      <c r="C25">
        <v>90.5</v>
      </c>
      <c r="D25">
        <v>85.279999000000004</v>
      </c>
      <c r="E25">
        <v>88.970000999999996</v>
      </c>
      <c r="F25">
        <v>83.435096999999999</v>
      </c>
      <c r="G25">
        <v>256003000</v>
      </c>
    </row>
    <row r="26" spans="1:7" x14ac:dyDescent="0.35">
      <c r="A26" s="9">
        <v>43191</v>
      </c>
      <c r="B26">
        <v>88</v>
      </c>
      <c r="C26">
        <v>89.660004000000001</v>
      </c>
      <c r="D26">
        <v>84.839995999999999</v>
      </c>
      <c r="E26">
        <v>88.459998999999996</v>
      </c>
      <c r="F26">
        <v>83.451408000000001</v>
      </c>
      <c r="G26">
        <v>163581800</v>
      </c>
    </row>
    <row r="27" spans="1:7" x14ac:dyDescent="0.35">
      <c r="A27" s="9">
        <v>43221</v>
      </c>
      <c r="B27">
        <v>87.669998000000007</v>
      </c>
      <c r="C27">
        <v>88.099997999999999</v>
      </c>
      <c r="D27">
        <v>81.779999000000004</v>
      </c>
      <c r="E27">
        <v>82.540001000000004</v>
      </c>
      <c r="F27">
        <v>77.866591999999997</v>
      </c>
      <c r="G27">
        <v>248483300</v>
      </c>
    </row>
    <row r="28" spans="1:7" x14ac:dyDescent="0.35">
      <c r="A28" s="9">
        <v>43252</v>
      </c>
      <c r="B28">
        <v>83.040001000000004</v>
      </c>
      <c r="C28">
        <v>87.489998</v>
      </c>
      <c r="D28">
        <v>82.370002999999997</v>
      </c>
      <c r="E28">
        <v>85.650002000000001</v>
      </c>
      <c r="F28">
        <v>81.309555000000003</v>
      </c>
      <c r="G28">
        <v>185619400</v>
      </c>
    </row>
    <row r="29" spans="1:7" x14ac:dyDescent="0.35">
      <c r="A29" s="9">
        <v>43282</v>
      </c>
      <c r="B29">
        <v>85.650002000000001</v>
      </c>
      <c r="C29">
        <v>89.660004000000001</v>
      </c>
      <c r="D29">
        <v>83.400002000000001</v>
      </c>
      <c r="E29">
        <v>89.230002999999996</v>
      </c>
      <c r="F29">
        <v>84.708129999999997</v>
      </c>
      <c r="G29">
        <v>117596900</v>
      </c>
    </row>
    <row r="30" spans="1:7" x14ac:dyDescent="0.35">
      <c r="A30" s="9">
        <v>43313</v>
      </c>
      <c r="B30">
        <v>88.860000999999997</v>
      </c>
      <c r="C30">
        <v>100.209999</v>
      </c>
      <c r="D30">
        <v>87.620002999999997</v>
      </c>
      <c r="E30">
        <v>95.860000999999997</v>
      </c>
      <c r="F30">
        <v>91.002144000000001</v>
      </c>
      <c r="G30">
        <v>205659500</v>
      </c>
    </row>
    <row r="31" spans="1:7" x14ac:dyDescent="0.35">
      <c r="A31" s="9">
        <v>43344</v>
      </c>
      <c r="B31">
        <v>95.800003000000004</v>
      </c>
      <c r="C31">
        <v>97.660004000000001</v>
      </c>
      <c r="D31">
        <v>93.690002000000007</v>
      </c>
      <c r="E31">
        <v>93.910004000000001</v>
      </c>
      <c r="F31">
        <v>89.668762000000001</v>
      </c>
      <c r="G31">
        <v>127212500</v>
      </c>
    </row>
    <row r="32" spans="1:7" x14ac:dyDescent="0.35">
      <c r="A32" s="9">
        <v>43374</v>
      </c>
      <c r="B32">
        <v>94.290001000000004</v>
      </c>
      <c r="C32">
        <v>102.599998</v>
      </c>
      <c r="D32">
        <v>92.889999000000003</v>
      </c>
      <c r="E32">
        <v>100.279999</v>
      </c>
      <c r="F32">
        <v>95.751068000000004</v>
      </c>
      <c r="G32">
        <v>216421000</v>
      </c>
    </row>
    <row r="33" spans="1:7" x14ac:dyDescent="0.35">
      <c r="A33" s="9">
        <v>43405</v>
      </c>
      <c r="B33">
        <v>99.959998999999996</v>
      </c>
      <c r="C33">
        <v>106.209999</v>
      </c>
      <c r="D33">
        <v>93.309997999999993</v>
      </c>
      <c r="E33">
        <v>97.650002000000001</v>
      </c>
      <c r="F33">
        <v>93.239861000000005</v>
      </c>
      <c r="G33">
        <v>191936600</v>
      </c>
    </row>
    <row r="34" spans="1:7" x14ac:dyDescent="0.35">
      <c r="A34" s="9">
        <v>43435</v>
      </c>
      <c r="B34">
        <v>98.019997000000004</v>
      </c>
      <c r="C34">
        <v>99.589995999999999</v>
      </c>
      <c r="D34">
        <v>85.779999000000004</v>
      </c>
      <c r="E34">
        <v>93.150002000000001</v>
      </c>
      <c r="F34">
        <v>88.943084999999996</v>
      </c>
      <c r="G34">
        <v>186311800</v>
      </c>
    </row>
    <row r="35" spans="1:7" x14ac:dyDescent="0.35">
      <c r="A35" s="9">
        <v>43466</v>
      </c>
      <c r="B35">
        <v>91.639999000000003</v>
      </c>
      <c r="C35">
        <v>99.349997999999999</v>
      </c>
      <c r="D35">
        <v>91.639999000000003</v>
      </c>
      <c r="E35">
        <v>95.830001999999993</v>
      </c>
      <c r="F35">
        <v>92.001373000000001</v>
      </c>
      <c r="G35">
        <v>160739700</v>
      </c>
    </row>
    <row r="36" spans="1:7" x14ac:dyDescent="0.35">
      <c r="A36" s="9">
        <v>43497</v>
      </c>
      <c r="B36">
        <v>95.919998000000007</v>
      </c>
      <c r="C36">
        <v>104.18</v>
      </c>
      <c r="D36">
        <v>93.110000999999997</v>
      </c>
      <c r="E36">
        <v>98.989998</v>
      </c>
      <c r="F36">
        <v>95.035126000000005</v>
      </c>
      <c r="G36">
        <v>166799500</v>
      </c>
    </row>
    <row r="37" spans="1:7" x14ac:dyDescent="0.35">
      <c r="A37" s="9">
        <v>43525</v>
      </c>
      <c r="B37">
        <v>99.470000999999996</v>
      </c>
      <c r="C37">
        <v>100.489998</v>
      </c>
      <c r="D37">
        <v>95</v>
      </c>
      <c r="E37">
        <v>97.529999000000004</v>
      </c>
      <c r="F37">
        <v>93.633453000000003</v>
      </c>
      <c r="G37">
        <v>141147100</v>
      </c>
    </row>
    <row r="38" spans="1:7" x14ac:dyDescent="0.35">
      <c r="A38" s="9">
        <v>43556</v>
      </c>
      <c r="B38">
        <v>97.970000999999996</v>
      </c>
      <c r="C38">
        <v>104.150002</v>
      </c>
      <c r="D38">
        <v>96.790001000000004</v>
      </c>
      <c r="E38">
        <v>102.839996</v>
      </c>
      <c r="F38">
        <v>99.262557999999999</v>
      </c>
      <c r="G38">
        <v>110606900</v>
      </c>
    </row>
    <row r="39" spans="1:7" x14ac:dyDescent="0.35">
      <c r="A39" s="9">
        <v>43586</v>
      </c>
      <c r="B39">
        <v>102.769997</v>
      </c>
      <c r="C39">
        <v>103.959999</v>
      </c>
      <c r="D39">
        <v>98.849997999999999</v>
      </c>
      <c r="E39">
        <v>101.44000200000001</v>
      </c>
      <c r="F39">
        <v>97.911254999999997</v>
      </c>
      <c r="G39">
        <v>155764900</v>
      </c>
    </row>
    <row r="40" spans="1:7" x14ac:dyDescent="0.35">
      <c r="A40" s="9">
        <v>43617</v>
      </c>
      <c r="B40">
        <v>101.629997</v>
      </c>
      <c r="C40">
        <v>112.220001</v>
      </c>
      <c r="D40">
        <v>101.400002</v>
      </c>
      <c r="E40">
        <v>110.489998</v>
      </c>
      <c r="F40">
        <v>107.21296700000001</v>
      </c>
      <c r="G40">
        <v>121525000</v>
      </c>
    </row>
    <row r="41" spans="1:7" x14ac:dyDescent="0.35">
      <c r="A41" s="9">
        <v>43647</v>
      </c>
      <c r="B41">
        <v>111.300003</v>
      </c>
      <c r="C41">
        <v>115.489998</v>
      </c>
      <c r="D41">
        <v>109.629997</v>
      </c>
      <c r="E41">
        <v>110.379997</v>
      </c>
      <c r="F41">
        <v>107.106216</v>
      </c>
      <c r="G41">
        <v>91286900</v>
      </c>
    </row>
    <row r="42" spans="1:7" x14ac:dyDescent="0.35">
      <c r="A42" s="9">
        <v>43678</v>
      </c>
      <c r="B42">
        <v>110.32</v>
      </c>
      <c r="C42">
        <v>115.379997</v>
      </c>
      <c r="D42">
        <v>104.839996</v>
      </c>
      <c r="E42">
        <v>114.260002</v>
      </c>
      <c r="F42">
        <v>110.871162</v>
      </c>
      <c r="G42">
        <v>157874200</v>
      </c>
    </row>
    <row r="43" spans="1:7" x14ac:dyDescent="0.35">
      <c r="A43" s="9">
        <v>43709</v>
      </c>
      <c r="B43">
        <v>113.68</v>
      </c>
      <c r="C43">
        <v>119.860001</v>
      </c>
      <c r="D43">
        <v>113.489998</v>
      </c>
      <c r="E43">
        <v>118.68</v>
      </c>
      <c r="F43">
        <v>115.726929</v>
      </c>
      <c r="G43">
        <v>105362500</v>
      </c>
    </row>
    <row r="44" spans="1:7" x14ac:dyDescent="0.35">
      <c r="A44" s="9">
        <v>43739</v>
      </c>
      <c r="B44">
        <v>118.849998</v>
      </c>
      <c r="C44">
        <v>120.709999</v>
      </c>
      <c r="D44">
        <v>114.58000199999999</v>
      </c>
      <c r="E44">
        <v>117.260002</v>
      </c>
      <c r="F44">
        <v>114.34226200000001</v>
      </c>
      <c r="G44">
        <v>96407600</v>
      </c>
    </row>
    <row r="45" spans="1:7" x14ac:dyDescent="0.35">
      <c r="A45" s="9">
        <v>43770</v>
      </c>
      <c r="B45">
        <v>117.91999800000001</v>
      </c>
      <c r="C45">
        <v>125.379997</v>
      </c>
      <c r="D45">
        <v>117.08000199999999</v>
      </c>
      <c r="E45">
        <v>119.089996</v>
      </c>
      <c r="F45">
        <v>116.126724</v>
      </c>
      <c r="G45">
        <v>116620600</v>
      </c>
    </row>
    <row r="46" spans="1:7" x14ac:dyDescent="0.35">
      <c r="A46" s="9">
        <v>43800</v>
      </c>
      <c r="B46">
        <v>119.150002</v>
      </c>
      <c r="C46">
        <v>122.120003</v>
      </c>
      <c r="D46">
        <v>117.41999800000001</v>
      </c>
      <c r="E46">
        <v>118.839996</v>
      </c>
      <c r="F46">
        <v>115.882935</v>
      </c>
      <c r="G46">
        <v>98422700</v>
      </c>
    </row>
    <row r="47" spans="1:7" x14ac:dyDescent="0.35">
      <c r="A47" s="9">
        <v>43831</v>
      </c>
      <c r="B47">
        <v>118.860001</v>
      </c>
      <c r="C47">
        <v>119.889999</v>
      </c>
      <c r="D47">
        <v>112.68</v>
      </c>
      <c r="E47">
        <v>114.489998</v>
      </c>
      <c r="F47">
        <v>112.141937</v>
      </c>
      <c r="G47">
        <v>127907500</v>
      </c>
    </row>
    <row r="48" spans="1:7" x14ac:dyDescent="0.35">
      <c r="A48" s="9">
        <v>43862</v>
      </c>
      <c r="B48">
        <v>114.900002</v>
      </c>
      <c r="C48">
        <v>119.949997</v>
      </c>
      <c r="D48">
        <v>104.370003</v>
      </c>
      <c r="E48">
        <v>107.68</v>
      </c>
      <c r="F48">
        <v>105.471603</v>
      </c>
      <c r="G48">
        <v>132466600</v>
      </c>
    </row>
    <row r="49" spans="1:7" x14ac:dyDescent="0.35">
      <c r="A49" s="9">
        <v>43891</v>
      </c>
      <c r="B49">
        <v>107.599998</v>
      </c>
      <c r="C49">
        <v>128.08000200000001</v>
      </c>
      <c r="D49">
        <v>102</v>
      </c>
      <c r="E49">
        <v>113.620003</v>
      </c>
      <c r="F49">
        <v>111.289787</v>
      </c>
      <c r="G49">
        <v>318954800</v>
      </c>
    </row>
    <row r="50" spans="1:7" x14ac:dyDescent="0.35">
      <c r="A50" s="9">
        <v>43922</v>
      </c>
      <c r="B50">
        <v>112.150002</v>
      </c>
      <c r="C50">
        <v>133.38000500000001</v>
      </c>
      <c r="D50">
        <v>111.800003</v>
      </c>
      <c r="E50">
        <v>121.550003</v>
      </c>
      <c r="F50">
        <v>119.58395400000001</v>
      </c>
      <c r="G50">
        <v>207165200</v>
      </c>
    </row>
    <row r="51" spans="1:7" x14ac:dyDescent="0.35">
      <c r="A51" s="9">
        <v>43952</v>
      </c>
      <c r="B51">
        <v>121.480003</v>
      </c>
      <c r="C51">
        <v>131.990005</v>
      </c>
      <c r="D51">
        <v>120.779999</v>
      </c>
      <c r="E51">
        <v>124.05999799999999</v>
      </c>
      <c r="F51">
        <v>122.05334499999999</v>
      </c>
      <c r="G51">
        <v>186950500</v>
      </c>
    </row>
    <row r="52" spans="1:7" x14ac:dyDescent="0.35">
      <c r="A52" s="9">
        <v>43983</v>
      </c>
      <c r="B52">
        <v>123.44000200000001</v>
      </c>
      <c r="C52">
        <v>124.410004</v>
      </c>
      <c r="D52">
        <v>117.010002</v>
      </c>
      <c r="E52">
        <v>119.779999</v>
      </c>
      <c r="F52">
        <v>118.36095400000001</v>
      </c>
      <c r="G52">
        <v>185852200</v>
      </c>
    </row>
    <row r="53" spans="1:7" x14ac:dyDescent="0.35">
      <c r="A53" s="9">
        <v>44013</v>
      </c>
      <c r="B53">
        <v>119.449997</v>
      </c>
      <c r="C53">
        <v>134.13000500000001</v>
      </c>
      <c r="D53">
        <v>118.220001</v>
      </c>
      <c r="E53">
        <v>129.39999399999999</v>
      </c>
      <c r="F53">
        <v>127.86696600000001</v>
      </c>
      <c r="G53">
        <v>197456000</v>
      </c>
    </row>
    <row r="54" spans="1:7" x14ac:dyDescent="0.35">
      <c r="A54" s="9">
        <v>44044</v>
      </c>
      <c r="B54">
        <v>129.91000399999999</v>
      </c>
      <c r="C54">
        <v>141.070007</v>
      </c>
      <c r="D54">
        <v>128.270004</v>
      </c>
      <c r="E54">
        <v>138.85000600000001</v>
      </c>
      <c r="F54">
        <v>137.20503199999999</v>
      </c>
      <c r="G54">
        <v>230024800</v>
      </c>
    </row>
    <row r="55" spans="1:7" x14ac:dyDescent="0.35">
      <c r="A55" s="9">
        <v>44075</v>
      </c>
      <c r="B55">
        <v>141.199997</v>
      </c>
      <c r="C55">
        <v>151.33000200000001</v>
      </c>
      <c r="D55">
        <v>134.75</v>
      </c>
      <c r="E55">
        <v>139.91000399999999</v>
      </c>
      <c r="F55">
        <v>138.82084699999999</v>
      </c>
      <c r="G55">
        <v>268766000</v>
      </c>
    </row>
    <row r="56" spans="1:7" x14ac:dyDescent="0.35">
      <c r="A56" s="9">
        <v>44105</v>
      </c>
      <c r="B56">
        <v>140.800003</v>
      </c>
      <c r="C56">
        <v>146.60000600000001</v>
      </c>
      <c r="D56">
        <v>137.36999499999999</v>
      </c>
      <c r="E56">
        <v>138.75</v>
      </c>
      <c r="F56">
        <v>137.669861</v>
      </c>
      <c r="G56">
        <v>128998800</v>
      </c>
    </row>
    <row r="57" spans="1:7" x14ac:dyDescent="0.35">
      <c r="A57" s="9">
        <v>44136</v>
      </c>
      <c r="B57">
        <v>140.58999600000001</v>
      </c>
      <c r="C57">
        <v>153.39999399999999</v>
      </c>
      <c r="D57">
        <v>139.029999</v>
      </c>
      <c r="E57">
        <v>152.78999300000001</v>
      </c>
      <c r="F57">
        <v>151.600571</v>
      </c>
      <c r="G57">
        <v>137933500</v>
      </c>
    </row>
    <row r="58" spans="1:7" x14ac:dyDescent="0.35">
      <c r="A58" s="9">
        <v>44166</v>
      </c>
      <c r="B58">
        <v>153.60000600000001</v>
      </c>
      <c r="C58">
        <v>153.66000399999999</v>
      </c>
      <c r="D58">
        <v>142.300003</v>
      </c>
      <c r="E58">
        <v>144.14999399999999</v>
      </c>
      <c r="F58">
        <v>143.02783199999999</v>
      </c>
      <c r="G58">
        <v>170378200</v>
      </c>
    </row>
    <row r="59" spans="1:7" x14ac:dyDescent="0.35">
      <c r="A59" s="9">
        <v>44197</v>
      </c>
      <c r="B59">
        <v>144.300003</v>
      </c>
      <c r="C59">
        <v>149.929993</v>
      </c>
      <c r="D59">
        <v>140.35000600000001</v>
      </c>
      <c r="E59">
        <v>140.490005</v>
      </c>
      <c r="F59">
        <v>139.905869</v>
      </c>
      <c r="G59">
        <v>150188000</v>
      </c>
    </row>
    <row r="60" spans="1:7" x14ac:dyDescent="0.35">
      <c r="A60" s="9">
        <v>44228</v>
      </c>
      <c r="B60">
        <v>140.91000399999999</v>
      </c>
      <c r="C60">
        <v>147.5</v>
      </c>
      <c r="D60">
        <v>129.86000100000001</v>
      </c>
      <c r="E60">
        <v>129.91999799999999</v>
      </c>
      <c r="F60">
        <v>129.379807</v>
      </c>
      <c r="G60">
        <v>184967000</v>
      </c>
    </row>
    <row r="61" spans="1:7" x14ac:dyDescent="0.35">
      <c r="A61" s="9">
        <v>44256</v>
      </c>
      <c r="B61">
        <v>131.58000200000001</v>
      </c>
      <c r="C61">
        <v>137.58999600000001</v>
      </c>
      <c r="D61">
        <v>126.279999</v>
      </c>
      <c r="E61">
        <v>135.740005</v>
      </c>
      <c r="F61">
        <v>135.175613</v>
      </c>
      <c r="G61">
        <v>238073000</v>
      </c>
    </row>
    <row r="62" spans="1:7" x14ac:dyDescent="0.35">
      <c r="A62" s="9">
        <v>44286</v>
      </c>
      <c r="B62">
        <v>135.550003</v>
      </c>
      <c r="C62">
        <v>136.86000100000001</v>
      </c>
      <c r="D62">
        <v>134.96000699999999</v>
      </c>
      <c r="E62">
        <v>135.83000200000001</v>
      </c>
      <c r="F62">
        <v>135.83000200000001</v>
      </c>
      <c r="G62">
        <v>7862929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62"/>
  <sheetViews>
    <sheetView topLeftCell="A39" workbookViewId="0">
      <selection activeCell="F2" sqref="F2:F62"/>
    </sheetView>
  </sheetViews>
  <sheetFormatPr defaultRowHeight="14.5" x14ac:dyDescent="0.35"/>
  <sheetData>
    <row r="1" spans="1:7" x14ac:dyDescent="0.35">
      <c r="A1" t="s">
        <v>1</v>
      </c>
      <c r="B1" t="s">
        <v>2</v>
      </c>
      <c r="C1" t="s">
        <v>3</v>
      </c>
      <c r="D1" t="s">
        <v>4</v>
      </c>
      <c r="E1" t="s">
        <v>8</v>
      </c>
      <c r="F1" t="s">
        <v>9</v>
      </c>
      <c r="G1" t="s">
        <v>7</v>
      </c>
    </row>
    <row r="2" spans="1:7" x14ac:dyDescent="0.35">
      <c r="A2" s="9">
        <v>42461</v>
      </c>
      <c r="B2">
        <v>590.48999000000003</v>
      </c>
      <c r="C2">
        <v>669.97997999999995</v>
      </c>
      <c r="D2">
        <v>585.25</v>
      </c>
      <c r="E2">
        <v>659.59002699999996</v>
      </c>
      <c r="F2">
        <v>659.59002699999996</v>
      </c>
      <c r="G2">
        <v>78464200</v>
      </c>
    </row>
    <row r="3" spans="1:7" x14ac:dyDescent="0.35">
      <c r="A3" s="9">
        <v>42491</v>
      </c>
      <c r="B3">
        <v>663.919983</v>
      </c>
      <c r="C3">
        <v>724.22997999999995</v>
      </c>
      <c r="D3">
        <v>656</v>
      </c>
      <c r="E3">
        <v>722.78997800000002</v>
      </c>
      <c r="F3">
        <v>722.78997800000002</v>
      </c>
      <c r="G3">
        <v>90614500</v>
      </c>
    </row>
    <row r="4" spans="1:7" x14ac:dyDescent="0.35">
      <c r="A4" s="9">
        <v>42522</v>
      </c>
      <c r="B4">
        <v>720.90002400000003</v>
      </c>
      <c r="C4">
        <v>731.5</v>
      </c>
      <c r="D4">
        <v>682.11999500000002</v>
      </c>
      <c r="E4">
        <v>715.61999500000002</v>
      </c>
      <c r="F4">
        <v>715.61999500000002</v>
      </c>
      <c r="G4">
        <v>74540900</v>
      </c>
    </row>
    <row r="5" spans="1:7" x14ac:dyDescent="0.35">
      <c r="A5" s="9">
        <v>42552</v>
      </c>
      <c r="B5">
        <v>717.32000700000003</v>
      </c>
      <c r="C5">
        <v>766</v>
      </c>
      <c r="D5">
        <v>716.53997800000002</v>
      </c>
      <c r="E5">
        <v>758.80999799999995</v>
      </c>
      <c r="F5">
        <v>758.80999799999995</v>
      </c>
      <c r="G5">
        <v>68635500</v>
      </c>
    </row>
    <row r="6" spans="1:7" x14ac:dyDescent="0.35">
      <c r="A6" s="9">
        <v>42583</v>
      </c>
      <c r="B6">
        <v>759.86999500000002</v>
      </c>
      <c r="C6">
        <v>774.97997999999995</v>
      </c>
      <c r="D6">
        <v>750.34997599999997</v>
      </c>
      <c r="E6">
        <v>769.15997300000004</v>
      </c>
      <c r="F6">
        <v>769.15997300000004</v>
      </c>
      <c r="G6">
        <v>50000400</v>
      </c>
    </row>
    <row r="7" spans="1:7" x14ac:dyDescent="0.35">
      <c r="A7" s="9">
        <v>42614</v>
      </c>
      <c r="B7">
        <v>770.90002400000003</v>
      </c>
      <c r="C7">
        <v>839.95001200000002</v>
      </c>
      <c r="D7">
        <v>756</v>
      </c>
      <c r="E7">
        <v>837.30999799999995</v>
      </c>
      <c r="F7">
        <v>837.30999799999995</v>
      </c>
      <c r="G7">
        <v>67335700</v>
      </c>
    </row>
    <row r="8" spans="1:7" x14ac:dyDescent="0.35">
      <c r="A8" s="9">
        <v>42644</v>
      </c>
      <c r="B8">
        <v>836</v>
      </c>
      <c r="C8">
        <v>847.21002199999998</v>
      </c>
      <c r="D8">
        <v>774.60998500000005</v>
      </c>
      <c r="E8">
        <v>789.82000700000003</v>
      </c>
      <c r="F8">
        <v>789.82000700000003</v>
      </c>
      <c r="G8">
        <v>77063800</v>
      </c>
    </row>
    <row r="9" spans="1:7" x14ac:dyDescent="0.35">
      <c r="A9" s="9">
        <v>42675</v>
      </c>
      <c r="B9">
        <v>799</v>
      </c>
      <c r="C9">
        <v>800.84002699999996</v>
      </c>
      <c r="D9">
        <v>710.09997599999997</v>
      </c>
      <c r="E9">
        <v>750.57000700000003</v>
      </c>
      <c r="F9">
        <v>750.57000700000003</v>
      </c>
      <c r="G9">
        <v>110085900</v>
      </c>
    </row>
    <row r="10" spans="1:7" x14ac:dyDescent="0.35">
      <c r="A10" s="9">
        <v>42705</v>
      </c>
      <c r="B10">
        <v>752.40997300000004</v>
      </c>
      <c r="C10">
        <v>782.46002199999998</v>
      </c>
      <c r="D10">
        <v>736.70001200000002</v>
      </c>
      <c r="E10">
        <v>749.86999500000002</v>
      </c>
      <c r="F10">
        <v>749.86999500000002</v>
      </c>
      <c r="G10">
        <v>73660200</v>
      </c>
    </row>
    <row r="11" spans="1:7" x14ac:dyDescent="0.35">
      <c r="A11" s="9">
        <v>42736</v>
      </c>
      <c r="B11">
        <v>757.919983</v>
      </c>
      <c r="C11">
        <v>843.84002699999996</v>
      </c>
      <c r="D11">
        <v>747.70001200000002</v>
      </c>
      <c r="E11">
        <v>823.47997999999995</v>
      </c>
      <c r="F11">
        <v>823.47997999999995</v>
      </c>
      <c r="G11">
        <v>70614000</v>
      </c>
    </row>
    <row r="12" spans="1:7" x14ac:dyDescent="0.35">
      <c r="A12" s="9">
        <v>42767</v>
      </c>
      <c r="B12">
        <v>829.21002199999998</v>
      </c>
      <c r="C12">
        <v>860.85998500000005</v>
      </c>
      <c r="D12">
        <v>803</v>
      </c>
      <c r="E12">
        <v>845.03997800000002</v>
      </c>
      <c r="F12">
        <v>845.03997800000002</v>
      </c>
      <c r="G12">
        <v>71748300</v>
      </c>
    </row>
    <row r="13" spans="1:7" x14ac:dyDescent="0.35">
      <c r="A13" s="9">
        <v>42795</v>
      </c>
      <c r="B13">
        <v>853.04998799999998</v>
      </c>
      <c r="C13">
        <v>890.34997599999997</v>
      </c>
      <c r="D13">
        <v>833.5</v>
      </c>
      <c r="E13">
        <v>886.53997800000002</v>
      </c>
      <c r="F13">
        <v>886.53997800000002</v>
      </c>
      <c r="G13">
        <v>60710700</v>
      </c>
    </row>
    <row r="14" spans="1:7" x14ac:dyDescent="0.35">
      <c r="A14" s="9">
        <v>42826</v>
      </c>
      <c r="B14">
        <v>888</v>
      </c>
      <c r="C14">
        <v>949.59002699999996</v>
      </c>
      <c r="D14">
        <v>884.48999000000003</v>
      </c>
      <c r="E14">
        <v>924.98999000000003</v>
      </c>
      <c r="F14">
        <v>924.98999000000003</v>
      </c>
      <c r="G14">
        <v>73539700</v>
      </c>
    </row>
    <row r="15" spans="1:7" x14ac:dyDescent="0.35">
      <c r="A15" s="9">
        <v>42856</v>
      </c>
      <c r="B15">
        <v>927.79998799999998</v>
      </c>
      <c r="C15">
        <v>1001.200012</v>
      </c>
      <c r="D15">
        <v>927.79998799999998</v>
      </c>
      <c r="E15">
        <v>994.61999500000002</v>
      </c>
      <c r="F15">
        <v>994.61999500000002</v>
      </c>
      <c r="G15">
        <v>76202000</v>
      </c>
    </row>
    <row r="16" spans="1:7" x14ac:dyDescent="0.35">
      <c r="A16" s="9">
        <v>42887</v>
      </c>
      <c r="B16">
        <v>998.59002699999996</v>
      </c>
      <c r="C16">
        <v>1017</v>
      </c>
      <c r="D16">
        <v>927</v>
      </c>
      <c r="E16">
        <v>968</v>
      </c>
      <c r="F16">
        <v>968</v>
      </c>
      <c r="G16">
        <v>96135400</v>
      </c>
    </row>
    <row r="17" spans="1:7" x14ac:dyDescent="0.35">
      <c r="A17" s="9">
        <v>42917</v>
      </c>
      <c r="B17">
        <v>972.78997800000002</v>
      </c>
      <c r="C17">
        <v>1083.3100589999999</v>
      </c>
      <c r="D17">
        <v>951</v>
      </c>
      <c r="E17">
        <v>987.78002900000001</v>
      </c>
      <c r="F17">
        <v>987.78002900000001</v>
      </c>
      <c r="G17">
        <v>78812400</v>
      </c>
    </row>
    <row r="18" spans="1:7" x14ac:dyDescent="0.35">
      <c r="A18" s="9">
        <v>42948</v>
      </c>
      <c r="B18">
        <v>996.10998500000005</v>
      </c>
      <c r="C18">
        <v>1006.400024</v>
      </c>
      <c r="D18">
        <v>936.330017</v>
      </c>
      <c r="E18">
        <v>980.59997599999997</v>
      </c>
      <c r="F18">
        <v>980.59997599999997</v>
      </c>
      <c r="G18">
        <v>77391800</v>
      </c>
    </row>
    <row r="19" spans="1:7" x14ac:dyDescent="0.35">
      <c r="A19" s="9">
        <v>42979</v>
      </c>
      <c r="B19">
        <v>984.20001200000002</v>
      </c>
      <c r="C19">
        <v>1000</v>
      </c>
      <c r="D19">
        <v>931.75</v>
      </c>
      <c r="E19">
        <v>961.34997599999997</v>
      </c>
      <c r="F19">
        <v>961.34997599999997</v>
      </c>
      <c r="G19">
        <v>59291800</v>
      </c>
    </row>
    <row r="20" spans="1:7" x14ac:dyDescent="0.35">
      <c r="A20" s="9">
        <v>43009</v>
      </c>
      <c r="B20">
        <v>964</v>
      </c>
      <c r="C20">
        <v>1122.790039</v>
      </c>
      <c r="D20">
        <v>950.36999500000002</v>
      </c>
      <c r="E20">
        <v>1105.280029</v>
      </c>
      <c r="F20">
        <v>1105.280029</v>
      </c>
      <c r="G20">
        <v>83334100</v>
      </c>
    </row>
    <row r="21" spans="1:7" x14ac:dyDescent="0.35">
      <c r="A21" s="9">
        <v>43040</v>
      </c>
      <c r="B21">
        <v>1105.400024</v>
      </c>
      <c r="C21">
        <v>1213.410034</v>
      </c>
      <c r="D21">
        <v>1086.869995</v>
      </c>
      <c r="E21">
        <v>1176.75</v>
      </c>
      <c r="F21">
        <v>1176.75</v>
      </c>
      <c r="G21">
        <v>77165000</v>
      </c>
    </row>
    <row r="22" spans="1:7" x14ac:dyDescent="0.35">
      <c r="A22" s="9">
        <v>43070</v>
      </c>
      <c r="B22">
        <v>1172.0500489999999</v>
      </c>
      <c r="C22">
        <v>1194.780029</v>
      </c>
      <c r="D22">
        <v>1124.73999</v>
      </c>
      <c r="E22">
        <v>1169.469971</v>
      </c>
      <c r="F22">
        <v>1169.469971</v>
      </c>
      <c r="G22">
        <v>57760200</v>
      </c>
    </row>
    <row r="23" spans="1:7" x14ac:dyDescent="0.35">
      <c r="A23" s="9">
        <v>43101</v>
      </c>
      <c r="B23">
        <v>1172</v>
      </c>
      <c r="C23">
        <v>1472.579956</v>
      </c>
      <c r="D23">
        <v>1170.51001</v>
      </c>
      <c r="E23">
        <v>1450.8900149999999</v>
      </c>
      <c r="F23">
        <v>1450.8900149999999</v>
      </c>
      <c r="G23">
        <v>96371200</v>
      </c>
    </row>
    <row r="24" spans="1:7" x14ac:dyDescent="0.35">
      <c r="A24" s="9">
        <v>43132</v>
      </c>
      <c r="B24">
        <v>1445</v>
      </c>
      <c r="C24">
        <v>1528.6999510000001</v>
      </c>
      <c r="D24">
        <v>1265.9300539999999</v>
      </c>
      <c r="E24">
        <v>1512.4499510000001</v>
      </c>
      <c r="F24">
        <v>1512.4499510000001</v>
      </c>
      <c r="G24">
        <v>137784000</v>
      </c>
    </row>
    <row r="25" spans="1:7" x14ac:dyDescent="0.35">
      <c r="A25" s="9">
        <v>43160</v>
      </c>
      <c r="B25">
        <v>1513.599976</v>
      </c>
      <c r="C25">
        <v>1617.540039</v>
      </c>
      <c r="D25">
        <v>1365.1999510000001</v>
      </c>
      <c r="E25">
        <v>1447.339966</v>
      </c>
      <c r="F25">
        <v>1447.339966</v>
      </c>
      <c r="G25">
        <v>130400100</v>
      </c>
    </row>
    <row r="26" spans="1:7" x14ac:dyDescent="0.35">
      <c r="A26" s="9">
        <v>43191</v>
      </c>
      <c r="B26">
        <v>1417.619995</v>
      </c>
      <c r="C26">
        <v>1638.099976</v>
      </c>
      <c r="D26">
        <v>1352.880005</v>
      </c>
      <c r="E26">
        <v>1566.130005</v>
      </c>
      <c r="F26">
        <v>1566.130005</v>
      </c>
      <c r="G26">
        <v>129919600</v>
      </c>
    </row>
    <row r="27" spans="1:7" x14ac:dyDescent="0.35">
      <c r="A27" s="9">
        <v>43221</v>
      </c>
      <c r="B27">
        <v>1563.219971</v>
      </c>
      <c r="C27">
        <v>1635</v>
      </c>
      <c r="D27">
        <v>1546.0200199999999</v>
      </c>
      <c r="E27">
        <v>1629.619995</v>
      </c>
      <c r="F27">
        <v>1629.619995</v>
      </c>
      <c r="G27">
        <v>71615500</v>
      </c>
    </row>
    <row r="28" spans="1:7" x14ac:dyDescent="0.35">
      <c r="A28" s="9">
        <v>43252</v>
      </c>
      <c r="B28">
        <v>1637.030029</v>
      </c>
      <c r="C28">
        <v>1763.099976</v>
      </c>
      <c r="D28">
        <v>1635.089966</v>
      </c>
      <c r="E28">
        <v>1699.8000489999999</v>
      </c>
      <c r="F28">
        <v>1699.8000489999999</v>
      </c>
      <c r="G28">
        <v>85941300</v>
      </c>
    </row>
    <row r="29" spans="1:7" x14ac:dyDescent="0.35">
      <c r="A29" s="9">
        <v>43282</v>
      </c>
      <c r="B29">
        <v>1682.6999510000001</v>
      </c>
      <c r="C29">
        <v>1880.0500489999999</v>
      </c>
      <c r="D29">
        <v>1678.0600589999999</v>
      </c>
      <c r="E29">
        <v>1777.4399410000001</v>
      </c>
      <c r="F29">
        <v>1777.4399410000001</v>
      </c>
      <c r="G29">
        <v>97521100</v>
      </c>
    </row>
    <row r="30" spans="1:7" x14ac:dyDescent="0.35">
      <c r="A30" s="9">
        <v>43313</v>
      </c>
      <c r="B30">
        <v>1784</v>
      </c>
      <c r="C30">
        <v>2025.5699460000001</v>
      </c>
      <c r="D30">
        <v>1776.0200199999999</v>
      </c>
      <c r="E30">
        <v>2012.709961</v>
      </c>
      <c r="F30">
        <v>2012.709961</v>
      </c>
      <c r="G30">
        <v>96575800</v>
      </c>
    </row>
    <row r="31" spans="1:7" x14ac:dyDescent="0.35">
      <c r="A31" s="9">
        <v>43344</v>
      </c>
      <c r="B31">
        <v>2026.5</v>
      </c>
      <c r="C31">
        <v>2050.5</v>
      </c>
      <c r="D31">
        <v>1865</v>
      </c>
      <c r="E31">
        <v>2003</v>
      </c>
      <c r="F31">
        <v>2003</v>
      </c>
      <c r="G31">
        <v>94445500</v>
      </c>
    </row>
    <row r="32" spans="1:7" x14ac:dyDescent="0.35">
      <c r="A32" s="9">
        <v>43374</v>
      </c>
      <c r="B32">
        <v>2021.98999</v>
      </c>
      <c r="C32">
        <v>2033.1899410000001</v>
      </c>
      <c r="D32">
        <v>1476.3599850000001</v>
      </c>
      <c r="E32">
        <v>1598.01001</v>
      </c>
      <c r="F32">
        <v>1598.01001</v>
      </c>
      <c r="G32">
        <v>183220800</v>
      </c>
    </row>
    <row r="33" spans="1:7" x14ac:dyDescent="0.35">
      <c r="A33" s="9">
        <v>43405</v>
      </c>
      <c r="B33">
        <v>1623.530029</v>
      </c>
      <c r="C33">
        <v>1784</v>
      </c>
      <c r="D33">
        <v>1420</v>
      </c>
      <c r="E33">
        <v>1690.170044</v>
      </c>
      <c r="F33">
        <v>1690.170044</v>
      </c>
      <c r="G33">
        <v>139290000</v>
      </c>
    </row>
    <row r="34" spans="1:7" x14ac:dyDescent="0.35">
      <c r="A34" s="9">
        <v>43435</v>
      </c>
      <c r="B34">
        <v>1769.459961</v>
      </c>
      <c r="C34">
        <v>1778.339966</v>
      </c>
      <c r="D34">
        <v>1307</v>
      </c>
      <c r="E34">
        <v>1501.969971</v>
      </c>
      <c r="F34">
        <v>1501.969971</v>
      </c>
      <c r="G34">
        <v>154812700</v>
      </c>
    </row>
    <row r="35" spans="1:7" x14ac:dyDescent="0.35">
      <c r="A35" s="9">
        <v>43466</v>
      </c>
      <c r="B35">
        <v>1465.1999510000001</v>
      </c>
      <c r="C35">
        <v>1736.410034</v>
      </c>
      <c r="D35">
        <v>1460.9300539999999</v>
      </c>
      <c r="E35">
        <v>1718.7299800000001</v>
      </c>
      <c r="F35">
        <v>1718.7299800000001</v>
      </c>
      <c r="G35">
        <v>134001700</v>
      </c>
    </row>
    <row r="36" spans="1:7" x14ac:dyDescent="0.35">
      <c r="A36" s="9">
        <v>43497</v>
      </c>
      <c r="B36">
        <v>1638.880005</v>
      </c>
      <c r="C36">
        <v>1673.0600589999999</v>
      </c>
      <c r="D36">
        <v>1566.76001</v>
      </c>
      <c r="E36">
        <v>1639.829956</v>
      </c>
      <c r="F36">
        <v>1639.829956</v>
      </c>
      <c r="G36">
        <v>80936900</v>
      </c>
    </row>
    <row r="37" spans="1:7" x14ac:dyDescent="0.35">
      <c r="A37" s="9">
        <v>43525</v>
      </c>
      <c r="B37">
        <v>1655.130005</v>
      </c>
      <c r="C37">
        <v>1823.75</v>
      </c>
      <c r="D37">
        <v>1586.5699460000001</v>
      </c>
      <c r="E37">
        <v>1780.75</v>
      </c>
      <c r="F37">
        <v>1780.75</v>
      </c>
      <c r="G37">
        <v>100832200</v>
      </c>
    </row>
    <row r="38" spans="1:7" x14ac:dyDescent="0.35">
      <c r="A38" s="9">
        <v>43556</v>
      </c>
      <c r="B38">
        <v>1800.1099850000001</v>
      </c>
      <c r="C38">
        <v>1956.339966</v>
      </c>
      <c r="D38">
        <v>1798.7299800000001</v>
      </c>
      <c r="E38">
        <v>1926.5200199999999</v>
      </c>
      <c r="F38">
        <v>1926.5200199999999</v>
      </c>
      <c r="G38">
        <v>81239200</v>
      </c>
    </row>
    <row r="39" spans="1:7" x14ac:dyDescent="0.35">
      <c r="A39" s="9">
        <v>43586</v>
      </c>
      <c r="B39">
        <v>1933.089966</v>
      </c>
      <c r="C39">
        <v>1964.400024</v>
      </c>
      <c r="D39">
        <v>1772.6999510000001</v>
      </c>
      <c r="E39">
        <v>1775.0699460000001</v>
      </c>
      <c r="F39">
        <v>1775.0699460000001</v>
      </c>
      <c r="G39">
        <v>98214400</v>
      </c>
    </row>
    <row r="40" spans="1:7" x14ac:dyDescent="0.35">
      <c r="A40" s="9">
        <v>43617</v>
      </c>
      <c r="B40">
        <v>1760.01001</v>
      </c>
      <c r="C40">
        <v>1935.1999510000001</v>
      </c>
      <c r="D40">
        <v>1672</v>
      </c>
      <c r="E40">
        <v>1893.630005</v>
      </c>
      <c r="F40">
        <v>1893.630005</v>
      </c>
      <c r="G40">
        <v>74746500</v>
      </c>
    </row>
    <row r="41" spans="1:7" x14ac:dyDescent="0.35">
      <c r="A41" s="9">
        <v>43647</v>
      </c>
      <c r="B41">
        <v>1922.9799800000001</v>
      </c>
      <c r="C41">
        <v>2035.8000489999999</v>
      </c>
      <c r="D41">
        <v>1849.4399410000001</v>
      </c>
      <c r="E41">
        <v>1866.780029</v>
      </c>
      <c r="F41">
        <v>1866.780029</v>
      </c>
      <c r="G41">
        <v>73148800</v>
      </c>
    </row>
    <row r="42" spans="1:7" x14ac:dyDescent="0.35">
      <c r="A42" s="9">
        <v>43678</v>
      </c>
      <c r="B42">
        <v>1871.719971</v>
      </c>
      <c r="C42">
        <v>1897.920044</v>
      </c>
      <c r="D42">
        <v>1743.51001</v>
      </c>
      <c r="E42">
        <v>1776.290039</v>
      </c>
      <c r="F42">
        <v>1776.290039</v>
      </c>
      <c r="G42">
        <v>79771200</v>
      </c>
    </row>
    <row r="43" spans="1:7" x14ac:dyDescent="0.35">
      <c r="A43" s="9">
        <v>43709</v>
      </c>
      <c r="B43">
        <v>1770</v>
      </c>
      <c r="C43">
        <v>1853.660034</v>
      </c>
      <c r="D43">
        <v>1709.219971</v>
      </c>
      <c r="E43">
        <v>1735.910034</v>
      </c>
      <c r="F43">
        <v>1735.910034</v>
      </c>
      <c r="G43">
        <v>61172900</v>
      </c>
    </row>
    <row r="44" spans="1:7" x14ac:dyDescent="0.35">
      <c r="A44" s="9">
        <v>43739</v>
      </c>
      <c r="B44">
        <v>1746</v>
      </c>
      <c r="C44">
        <v>1798.849976</v>
      </c>
      <c r="D44">
        <v>1685.0600589999999</v>
      </c>
      <c r="E44">
        <v>1776.660034</v>
      </c>
      <c r="F44">
        <v>1776.660034</v>
      </c>
      <c r="G44">
        <v>70360500</v>
      </c>
    </row>
    <row r="45" spans="1:7" x14ac:dyDescent="0.35">
      <c r="A45" s="9">
        <v>43770</v>
      </c>
      <c r="B45">
        <v>1788.01001</v>
      </c>
      <c r="C45">
        <v>1824.6899410000001</v>
      </c>
      <c r="D45">
        <v>1722.709961</v>
      </c>
      <c r="E45">
        <v>1800.8000489999999</v>
      </c>
      <c r="F45">
        <v>1800.8000489999999</v>
      </c>
      <c r="G45">
        <v>52076200</v>
      </c>
    </row>
    <row r="46" spans="1:7" x14ac:dyDescent="0.35">
      <c r="A46" s="9">
        <v>43800</v>
      </c>
      <c r="B46">
        <v>1804.400024</v>
      </c>
      <c r="C46">
        <v>1901.400024</v>
      </c>
      <c r="D46">
        <v>1735</v>
      </c>
      <c r="E46">
        <v>1847.839966</v>
      </c>
      <c r="F46">
        <v>1847.839966</v>
      </c>
      <c r="G46">
        <v>68149600</v>
      </c>
    </row>
    <row r="47" spans="1:7" x14ac:dyDescent="0.35">
      <c r="A47" s="9">
        <v>43831</v>
      </c>
      <c r="B47">
        <v>1875</v>
      </c>
      <c r="C47">
        <v>2055.719971</v>
      </c>
      <c r="D47">
        <v>1815.339966</v>
      </c>
      <c r="E47">
        <v>2008.719971</v>
      </c>
      <c r="F47">
        <v>2008.719971</v>
      </c>
      <c r="G47">
        <v>84698300</v>
      </c>
    </row>
    <row r="48" spans="1:7" x14ac:dyDescent="0.35">
      <c r="A48" s="9">
        <v>43862</v>
      </c>
      <c r="B48">
        <v>2010.599976</v>
      </c>
      <c r="C48">
        <v>2185.9499510000001</v>
      </c>
      <c r="D48">
        <v>1811.130005</v>
      </c>
      <c r="E48">
        <v>1883.75</v>
      </c>
      <c r="F48">
        <v>1883.75</v>
      </c>
      <c r="G48">
        <v>92530300</v>
      </c>
    </row>
    <row r="49" spans="1:7" x14ac:dyDescent="0.35">
      <c r="A49" s="9">
        <v>43891</v>
      </c>
      <c r="B49">
        <v>1906.48999</v>
      </c>
      <c r="C49">
        <v>1996.329956</v>
      </c>
      <c r="D49">
        <v>1626.030029</v>
      </c>
      <c r="E49">
        <v>1949.719971</v>
      </c>
      <c r="F49">
        <v>1949.719971</v>
      </c>
      <c r="G49">
        <v>163809100</v>
      </c>
    </row>
    <row r="50" spans="1:7" x14ac:dyDescent="0.35">
      <c r="A50" s="9">
        <v>43922</v>
      </c>
      <c r="B50">
        <v>1932.969971</v>
      </c>
      <c r="C50">
        <v>2475</v>
      </c>
      <c r="D50">
        <v>1889.150024</v>
      </c>
      <c r="E50">
        <v>2474</v>
      </c>
      <c r="F50">
        <v>2474</v>
      </c>
      <c r="G50">
        <v>124631900</v>
      </c>
    </row>
    <row r="51" spans="1:7" x14ac:dyDescent="0.35">
      <c r="A51" s="9">
        <v>43952</v>
      </c>
      <c r="B51">
        <v>2336.8000489999999</v>
      </c>
      <c r="C51">
        <v>2525.4499510000001</v>
      </c>
      <c r="D51">
        <v>2256.3798830000001</v>
      </c>
      <c r="E51">
        <v>2442.3701169999999</v>
      </c>
      <c r="F51">
        <v>2442.3701169999999</v>
      </c>
      <c r="G51">
        <v>82617800</v>
      </c>
    </row>
    <row r="52" spans="1:7" x14ac:dyDescent="0.35">
      <c r="A52" s="9">
        <v>43983</v>
      </c>
      <c r="B52">
        <v>2448</v>
      </c>
      <c r="C52">
        <v>2796</v>
      </c>
      <c r="D52">
        <v>2437.1298830000001</v>
      </c>
      <c r="E52">
        <v>2758.820068</v>
      </c>
      <c r="F52">
        <v>2758.820068</v>
      </c>
      <c r="G52">
        <v>87818300</v>
      </c>
    </row>
    <row r="53" spans="1:7" x14ac:dyDescent="0.35">
      <c r="A53" s="9">
        <v>44013</v>
      </c>
      <c r="B53">
        <v>2757.98999</v>
      </c>
      <c r="C53">
        <v>3344.290039</v>
      </c>
      <c r="D53">
        <v>2754</v>
      </c>
      <c r="E53">
        <v>3164.679932</v>
      </c>
      <c r="F53">
        <v>3164.679932</v>
      </c>
      <c r="G53">
        <v>127515700</v>
      </c>
    </row>
    <row r="54" spans="1:7" x14ac:dyDescent="0.35">
      <c r="A54" s="9">
        <v>44044</v>
      </c>
      <c r="B54">
        <v>3180.51001</v>
      </c>
      <c r="C54">
        <v>3495</v>
      </c>
      <c r="D54">
        <v>3073</v>
      </c>
      <c r="E54">
        <v>3450.959961</v>
      </c>
      <c r="F54">
        <v>3450.959961</v>
      </c>
      <c r="G54">
        <v>83535200</v>
      </c>
    </row>
    <row r="55" spans="1:7" x14ac:dyDescent="0.35">
      <c r="A55" s="9">
        <v>44075</v>
      </c>
      <c r="B55">
        <v>3489.580078</v>
      </c>
      <c r="C55">
        <v>3552.25</v>
      </c>
      <c r="D55">
        <v>2871</v>
      </c>
      <c r="E55">
        <v>3148.7299800000001</v>
      </c>
      <c r="F55">
        <v>3148.7299800000001</v>
      </c>
      <c r="G55">
        <v>115943500</v>
      </c>
    </row>
    <row r="56" spans="1:7" x14ac:dyDescent="0.35">
      <c r="A56" s="9">
        <v>44105</v>
      </c>
      <c r="B56">
        <v>3208</v>
      </c>
      <c r="C56">
        <v>3496.23999</v>
      </c>
      <c r="D56">
        <v>3019</v>
      </c>
      <c r="E56">
        <v>3036.1499020000001</v>
      </c>
      <c r="F56">
        <v>3036.1499020000001</v>
      </c>
      <c r="G56">
        <v>116242300</v>
      </c>
    </row>
    <row r="57" spans="1:7" x14ac:dyDescent="0.35">
      <c r="A57" s="9">
        <v>44136</v>
      </c>
      <c r="B57">
        <v>3061.73999</v>
      </c>
      <c r="C57">
        <v>3366.8000489999999</v>
      </c>
      <c r="D57">
        <v>2950.1201169999999</v>
      </c>
      <c r="E57">
        <v>3168.040039</v>
      </c>
      <c r="F57">
        <v>3168.040039</v>
      </c>
      <c r="G57">
        <v>90810500</v>
      </c>
    </row>
    <row r="58" spans="1:7" x14ac:dyDescent="0.35">
      <c r="A58" s="9">
        <v>44166</v>
      </c>
      <c r="B58">
        <v>3188.5</v>
      </c>
      <c r="C58">
        <v>3350.6499020000001</v>
      </c>
      <c r="D58">
        <v>3072.820068</v>
      </c>
      <c r="E58">
        <v>3256.929932</v>
      </c>
      <c r="F58">
        <v>3256.929932</v>
      </c>
      <c r="G58">
        <v>77567800</v>
      </c>
    </row>
    <row r="59" spans="1:7" x14ac:dyDescent="0.35">
      <c r="A59" s="9">
        <v>44197</v>
      </c>
      <c r="B59">
        <v>3270</v>
      </c>
      <c r="C59">
        <v>3363.889893</v>
      </c>
      <c r="D59">
        <v>3086</v>
      </c>
      <c r="E59">
        <v>3206.1999510000001</v>
      </c>
      <c r="F59">
        <v>3206.1999510000001</v>
      </c>
      <c r="G59">
        <v>71529900</v>
      </c>
    </row>
    <row r="60" spans="1:7" x14ac:dyDescent="0.35">
      <c r="A60" s="9">
        <v>44228</v>
      </c>
      <c r="B60">
        <v>3242.360107</v>
      </c>
      <c r="C60">
        <v>3434</v>
      </c>
      <c r="D60">
        <v>3036.6999510000001</v>
      </c>
      <c r="E60">
        <v>3092.929932</v>
      </c>
      <c r="F60">
        <v>3092.929932</v>
      </c>
      <c r="G60">
        <v>72085800</v>
      </c>
    </row>
    <row r="61" spans="1:7" x14ac:dyDescent="0.35">
      <c r="A61" s="9">
        <v>44256</v>
      </c>
      <c r="B61">
        <v>3127.889893</v>
      </c>
      <c r="C61">
        <v>3182</v>
      </c>
      <c r="D61">
        <v>2881</v>
      </c>
      <c r="E61">
        <v>3055.290039</v>
      </c>
      <c r="F61">
        <v>3055.290039</v>
      </c>
      <c r="G61">
        <v>74948000</v>
      </c>
    </row>
    <row r="62" spans="1:7" x14ac:dyDescent="0.35">
      <c r="A62" s="9">
        <v>44286</v>
      </c>
      <c r="B62">
        <v>3064.0600589999999</v>
      </c>
      <c r="C62">
        <v>3119.330078</v>
      </c>
      <c r="D62">
        <v>3062.8520509999998</v>
      </c>
      <c r="E62">
        <v>3094.080078</v>
      </c>
      <c r="F62">
        <v>3094.080078</v>
      </c>
      <c r="G62">
        <v>2921900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62"/>
  <sheetViews>
    <sheetView workbookViewId="0">
      <selection activeCell="D16" sqref="D16"/>
    </sheetView>
  </sheetViews>
  <sheetFormatPr defaultRowHeight="14.5" x14ac:dyDescent="0.35"/>
  <sheetData>
    <row r="1" spans="1:7" x14ac:dyDescent="0.35">
      <c r="A1" t="s">
        <v>1</v>
      </c>
      <c r="B1" t="s">
        <v>2</v>
      </c>
      <c r="C1" t="s">
        <v>3</v>
      </c>
      <c r="D1" t="s">
        <v>4</v>
      </c>
      <c r="E1" t="s">
        <v>8</v>
      </c>
      <c r="F1" t="s">
        <v>9</v>
      </c>
      <c r="G1" t="s">
        <v>7</v>
      </c>
    </row>
    <row r="2" spans="1:7" x14ac:dyDescent="0.35">
      <c r="A2" s="9">
        <v>42461</v>
      </c>
      <c r="B2">
        <v>27.195</v>
      </c>
      <c r="C2">
        <v>28.0975</v>
      </c>
      <c r="D2">
        <v>23.127500999999999</v>
      </c>
      <c r="E2">
        <v>23.434999000000001</v>
      </c>
      <c r="F2">
        <v>21.7971</v>
      </c>
      <c r="G2">
        <v>3489534800</v>
      </c>
    </row>
    <row r="3" spans="1:7" x14ac:dyDescent="0.35">
      <c r="A3" s="9">
        <v>42491</v>
      </c>
      <c r="B3">
        <v>23.4925</v>
      </c>
      <c r="C3">
        <v>25.182500999999998</v>
      </c>
      <c r="D3">
        <v>22.3675</v>
      </c>
      <c r="E3">
        <v>24.965</v>
      </c>
      <c r="F3">
        <v>23.220165000000001</v>
      </c>
      <c r="G3">
        <v>3602686000</v>
      </c>
    </row>
    <row r="4" spans="1:7" x14ac:dyDescent="0.35">
      <c r="A4" s="9">
        <v>42522</v>
      </c>
      <c r="B4">
        <v>24.754999000000002</v>
      </c>
      <c r="C4">
        <v>25.4725</v>
      </c>
      <c r="D4">
        <v>22.875</v>
      </c>
      <c r="E4">
        <v>23.9</v>
      </c>
      <c r="F4">
        <v>22.364946</v>
      </c>
      <c r="G4">
        <v>3117990800</v>
      </c>
    </row>
    <row r="5" spans="1:7" x14ac:dyDescent="0.35">
      <c r="A5" s="9">
        <v>42552</v>
      </c>
      <c r="B5">
        <v>23.872499000000001</v>
      </c>
      <c r="C5">
        <v>26.137501</v>
      </c>
      <c r="D5">
        <v>23.592500999999999</v>
      </c>
      <c r="E5">
        <v>26.052499999999998</v>
      </c>
      <c r="F5">
        <v>24.379189</v>
      </c>
      <c r="G5">
        <v>2743118400</v>
      </c>
    </row>
    <row r="6" spans="1:7" x14ac:dyDescent="0.35">
      <c r="A6" s="9">
        <v>42583</v>
      </c>
      <c r="B6">
        <v>26.102501</v>
      </c>
      <c r="C6">
        <v>27.557500999999998</v>
      </c>
      <c r="D6">
        <v>26</v>
      </c>
      <c r="E6">
        <v>26.524999999999999</v>
      </c>
      <c r="F6">
        <v>24.821345999999998</v>
      </c>
      <c r="G6">
        <v>2520514000</v>
      </c>
    </row>
    <row r="7" spans="1:7" x14ac:dyDescent="0.35">
      <c r="A7" s="9">
        <v>42614</v>
      </c>
      <c r="B7">
        <v>26.535</v>
      </c>
      <c r="C7">
        <v>29.045000000000002</v>
      </c>
      <c r="D7">
        <v>25.6325</v>
      </c>
      <c r="E7">
        <v>28.262501</v>
      </c>
      <c r="F7">
        <v>26.590519</v>
      </c>
      <c r="G7">
        <v>3872062400</v>
      </c>
    </row>
    <row r="8" spans="1:7" x14ac:dyDescent="0.35">
      <c r="A8" s="9">
        <v>42644</v>
      </c>
      <c r="B8">
        <v>28.177499999999998</v>
      </c>
      <c r="C8">
        <v>29.672501</v>
      </c>
      <c r="D8">
        <v>28.07</v>
      </c>
      <c r="E8">
        <v>28.385000000000002</v>
      </c>
      <c r="F8">
        <v>26.705769</v>
      </c>
      <c r="G8">
        <v>2747657200</v>
      </c>
    </row>
    <row r="9" spans="1:7" x14ac:dyDescent="0.35">
      <c r="A9" s="9">
        <v>42675</v>
      </c>
      <c r="B9">
        <v>28.364999999999998</v>
      </c>
      <c r="C9">
        <v>28.442499000000002</v>
      </c>
      <c r="D9">
        <v>26.02</v>
      </c>
      <c r="E9">
        <v>27.629999000000002</v>
      </c>
      <c r="F9">
        <v>25.995438</v>
      </c>
      <c r="G9">
        <v>2886220000</v>
      </c>
    </row>
    <row r="10" spans="1:7" x14ac:dyDescent="0.35">
      <c r="A10" s="9">
        <v>42705</v>
      </c>
      <c r="B10">
        <v>27.592500999999999</v>
      </c>
      <c r="C10">
        <v>29.504999000000002</v>
      </c>
      <c r="D10">
        <v>27.0625</v>
      </c>
      <c r="E10">
        <v>28.954999999999998</v>
      </c>
      <c r="F10">
        <v>27.381917999999999</v>
      </c>
      <c r="G10">
        <v>2435086800</v>
      </c>
    </row>
    <row r="11" spans="1:7" x14ac:dyDescent="0.35">
      <c r="A11" s="9">
        <v>42736</v>
      </c>
      <c r="B11">
        <v>28.950001</v>
      </c>
      <c r="C11">
        <v>30.610001</v>
      </c>
      <c r="D11">
        <v>28.690000999999999</v>
      </c>
      <c r="E11">
        <v>30.337499999999999</v>
      </c>
      <c r="F11">
        <v>28.689308</v>
      </c>
      <c r="G11">
        <v>2252488000</v>
      </c>
    </row>
    <row r="12" spans="1:7" x14ac:dyDescent="0.35">
      <c r="A12" s="9">
        <v>42767</v>
      </c>
      <c r="B12">
        <v>31.7575</v>
      </c>
      <c r="C12">
        <v>34.369999</v>
      </c>
      <c r="D12">
        <v>31.752500999999999</v>
      </c>
      <c r="E12">
        <v>34.247501</v>
      </c>
      <c r="F12">
        <v>32.386887000000002</v>
      </c>
      <c r="G12">
        <v>2299874400</v>
      </c>
    </row>
    <row r="13" spans="1:7" x14ac:dyDescent="0.35">
      <c r="A13" s="9">
        <v>42795</v>
      </c>
      <c r="B13">
        <v>34.472499999999997</v>
      </c>
      <c r="C13">
        <v>36.125</v>
      </c>
      <c r="D13">
        <v>34.262501</v>
      </c>
      <c r="E13">
        <v>35.915000999999997</v>
      </c>
      <c r="F13">
        <v>34.111041999999998</v>
      </c>
      <c r="G13">
        <v>2246513600</v>
      </c>
    </row>
    <row r="14" spans="1:7" x14ac:dyDescent="0.35">
      <c r="A14" s="9">
        <v>42826</v>
      </c>
      <c r="B14">
        <v>35.927501999999997</v>
      </c>
      <c r="C14">
        <v>36.365001999999997</v>
      </c>
      <c r="D14">
        <v>35.014999000000003</v>
      </c>
      <c r="E14">
        <v>35.912497999999999</v>
      </c>
      <c r="F14">
        <v>34.108673000000003</v>
      </c>
      <c r="G14">
        <v>1493216400</v>
      </c>
    </row>
    <row r="15" spans="1:7" x14ac:dyDescent="0.35">
      <c r="A15" s="9">
        <v>42856</v>
      </c>
      <c r="B15">
        <v>36.275002000000001</v>
      </c>
      <c r="C15">
        <v>39.162497999999999</v>
      </c>
      <c r="D15">
        <v>36.067501</v>
      </c>
      <c r="E15">
        <v>38.189999</v>
      </c>
      <c r="F15">
        <v>36.271769999999997</v>
      </c>
      <c r="G15">
        <v>2615927200</v>
      </c>
    </row>
    <row r="16" spans="1:7" x14ac:dyDescent="0.35">
      <c r="A16" s="9">
        <v>42887</v>
      </c>
      <c r="B16">
        <v>38.292499999999997</v>
      </c>
      <c r="C16">
        <v>38.994999</v>
      </c>
      <c r="D16">
        <v>35.549999</v>
      </c>
      <c r="E16">
        <v>36.005001</v>
      </c>
      <c r="F16">
        <v>34.337668999999998</v>
      </c>
      <c r="G16">
        <v>2736712400</v>
      </c>
    </row>
    <row r="17" spans="1:7" x14ac:dyDescent="0.35">
      <c r="A17" s="9">
        <v>42917</v>
      </c>
      <c r="B17">
        <v>36.220001000000003</v>
      </c>
      <c r="C17">
        <v>38.497501</v>
      </c>
      <c r="D17">
        <v>35.602500999999997</v>
      </c>
      <c r="E17">
        <v>37.182499</v>
      </c>
      <c r="F17">
        <v>35.460644000000002</v>
      </c>
      <c r="G17">
        <v>1688047600</v>
      </c>
    </row>
    <row r="18" spans="1:7" x14ac:dyDescent="0.35">
      <c r="A18" s="9">
        <v>42948</v>
      </c>
      <c r="B18">
        <v>37.275002000000001</v>
      </c>
      <c r="C18">
        <v>41.130001</v>
      </c>
      <c r="D18">
        <v>37.102500999999997</v>
      </c>
      <c r="E18">
        <v>41</v>
      </c>
      <c r="F18">
        <v>39.101368000000001</v>
      </c>
      <c r="G18">
        <v>2644276000</v>
      </c>
    </row>
    <row r="19" spans="1:7" x14ac:dyDescent="0.35">
      <c r="A19" s="9">
        <v>42979</v>
      </c>
      <c r="B19">
        <v>41.200001</v>
      </c>
      <c r="C19">
        <v>41.235000999999997</v>
      </c>
      <c r="D19">
        <v>37.290000999999997</v>
      </c>
      <c r="E19">
        <v>38.529998999999997</v>
      </c>
      <c r="F19">
        <v>36.890040999999997</v>
      </c>
      <c r="G19">
        <v>2721496400</v>
      </c>
    </row>
    <row r="20" spans="1:7" x14ac:dyDescent="0.35">
      <c r="A20" s="9">
        <v>43009</v>
      </c>
      <c r="B20">
        <v>38.564999</v>
      </c>
      <c r="C20">
        <v>42.412497999999999</v>
      </c>
      <c r="D20">
        <v>38.115001999999997</v>
      </c>
      <c r="E20">
        <v>42.259998000000003</v>
      </c>
      <c r="F20">
        <v>40.461284999999997</v>
      </c>
      <c r="G20">
        <v>2017165200</v>
      </c>
    </row>
    <row r="21" spans="1:7" x14ac:dyDescent="0.35">
      <c r="A21" s="9">
        <v>43040</v>
      </c>
      <c r="B21">
        <v>42.467498999999997</v>
      </c>
      <c r="C21">
        <v>44.060001</v>
      </c>
      <c r="D21">
        <v>41.32</v>
      </c>
      <c r="E21">
        <v>42.962502000000001</v>
      </c>
      <c r="F21">
        <v>41.133884000000002</v>
      </c>
      <c r="G21">
        <v>2402653600</v>
      </c>
    </row>
    <row r="22" spans="1:7" x14ac:dyDescent="0.35">
      <c r="A22" s="9">
        <v>43070</v>
      </c>
      <c r="B22">
        <v>42.487499</v>
      </c>
      <c r="C22">
        <v>44.299999</v>
      </c>
      <c r="D22">
        <v>41.615001999999997</v>
      </c>
      <c r="E22">
        <v>42.307499</v>
      </c>
      <c r="F22">
        <v>40.652374000000002</v>
      </c>
      <c r="G22">
        <v>2124735200</v>
      </c>
    </row>
    <row r="23" spans="1:7" x14ac:dyDescent="0.35">
      <c r="A23" s="9">
        <v>43101</v>
      </c>
      <c r="B23">
        <v>42.540000999999997</v>
      </c>
      <c r="C23">
        <v>45.025002000000001</v>
      </c>
      <c r="D23">
        <v>41.174999</v>
      </c>
      <c r="E23">
        <v>41.857498</v>
      </c>
      <c r="F23">
        <v>40.219990000000003</v>
      </c>
      <c r="G23">
        <v>2638717600</v>
      </c>
    </row>
    <row r="24" spans="1:7" x14ac:dyDescent="0.35">
      <c r="A24" s="9">
        <v>43132</v>
      </c>
      <c r="B24">
        <v>41.792499999999997</v>
      </c>
      <c r="C24">
        <v>45.154998999999997</v>
      </c>
      <c r="D24">
        <v>37.560001</v>
      </c>
      <c r="E24">
        <v>44.529998999999997</v>
      </c>
      <c r="F24">
        <v>42.787930000000003</v>
      </c>
      <c r="G24">
        <v>3711577200</v>
      </c>
    </row>
    <row r="25" spans="1:7" x14ac:dyDescent="0.35">
      <c r="A25" s="9">
        <v>43160</v>
      </c>
      <c r="B25">
        <v>44.634998000000003</v>
      </c>
      <c r="C25">
        <v>45.875</v>
      </c>
      <c r="D25">
        <v>41.235000999999997</v>
      </c>
      <c r="E25">
        <v>41.945</v>
      </c>
      <c r="F25">
        <v>40.468390999999997</v>
      </c>
      <c r="G25">
        <v>2854910800</v>
      </c>
    </row>
    <row r="26" spans="1:7" x14ac:dyDescent="0.35">
      <c r="A26" s="9">
        <v>43191</v>
      </c>
      <c r="B26">
        <v>41.66</v>
      </c>
      <c r="C26">
        <v>44.735000999999997</v>
      </c>
      <c r="D26">
        <v>40.157501000000003</v>
      </c>
      <c r="E26">
        <v>41.314999</v>
      </c>
      <c r="F26">
        <v>39.860565000000001</v>
      </c>
      <c r="G26">
        <v>2664617200</v>
      </c>
    </row>
    <row r="27" spans="1:7" x14ac:dyDescent="0.35">
      <c r="A27" s="9">
        <v>43221</v>
      </c>
      <c r="B27">
        <v>41.602500999999997</v>
      </c>
      <c r="C27">
        <v>47.592498999999997</v>
      </c>
      <c r="D27">
        <v>41.317501</v>
      </c>
      <c r="E27">
        <v>46.717498999999997</v>
      </c>
      <c r="F27">
        <v>45.072868</v>
      </c>
      <c r="G27">
        <v>2483905200</v>
      </c>
    </row>
    <row r="28" spans="1:7" x14ac:dyDescent="0.35">
      <c r="A28" s="9">
        <v>43252</v>
      </c>
      <c r="B28">
        <v>46.997501</v>
      </c>
      <c r="C28">
        <v>48.549999</v>
      </c>
      <c r="D28">
        <v>45.182499</v>
      </c>
      <c r="E28">
        <v>46.277500000000003</v>
      </c>
      <c r="F28">
        <v>44.820537999999999</v>
      </c>
      <c r="G28">
        <v>2110498000</v>
      </c>
    </row>
    <row r="29" spans="1:7" x14ac:dyDescent="0.35">
      <c r="A29" s="9">
        <v>43282</v>
      </c>
      <c r="B29">
        <v>45.955002</v>
      </c>
      <c r="C29">
        <v>48.990001999999997</v>
      </c>
      <c r="D29">
        <v>45.854999999999997</v>
      </c>
      <c r="E29">
        <v>47.572498000000003</v>
      </c>
      <c r="F29">
        <v>46.074759999999998</v>
      </c>
      <c r="G29">
        <v>1574765600</v>
      </c>
    </row>
    <row r="30" spans="1:7" x14ac:dyDescent="0.35">
      <c r="A30" s="9">
        <v>43313</v>
      </c>
      <c r="B30">
        <v>49.782501000000003</v>
      </c>
      <c r="C30">
        <v>57.217498999999997</v>
      </c>
      <c r="D30">
        <v>49.327499000000003</v>
      </c>
      <c r="E30">
        <v>56.907501000000003</v>
      </c>
      <c r="F30">
        <v>55.115867999999999</v>
      </c>
      <c r="G30">
        <v>2801275600</v>
      </c>
    </row>
    <row r="31" spans="1:7" x14ac:dyDescent="0.35">
      <c r="A31" s="9">
        <v>43344</v>
      </c>
      <c r="B31">
        <v>57.102500999999997</v>
      </c>
      <c r="C31">
        <v>57.417499999999997</v>
      </c>
      <c r="D31">
        <v>53.825001</v>
      </c>
      <c r="E31">
        <v>56.435001</v>
      </c>
      <c r="F31">
        <v>54.849936999999997</v>
      </c>
      <c r="G31">
        <v>2715888000</v>
      </c>
    </row>
    <row r="32" spans="1:7" x14ac:dyDescent="0.35">
      <c r="A32" s="9">
        <v>43374</v>
      </c>
      <c r="B32">
        <v>56.987499</v>
      </c>
      <c r="C32">
        <v>58.3675</v>
      </c>
      <c r="D32">
        <v>51.522499000000003</v>
      </c>
      <c r="E32">
        <v>54.715000000000003</v>
      </c>
      <c r="F32">
        <v>53.178249000000001</v>
      </c>
      <c r="G32">
        <v>3158994000</v>
      </c>
    </row>
    <row r="33" spans="1:7" x14ac:dyDescent="0.35">
      <c r="A33" s="9">
        <v>43405</v>
      </c>
      <c r="B33">
        <v>54.762501</v>
      </c>
      <c r="C33">
        <v>55.59</v>
      </c>
      <c r="D33">
        <v>42.564999</v>
      </c>
      <c r="E33">
        <v>44.645000000000003</v>
      </c>
      <c r="F33">
        <v>43.391078999999998</v>
      </c>
      <c r="G33">
        <v>3845305600</v>
      </c>
    </row>
    <row r="34" spans="1:7" x14ac:dyDescent="0.35">
      <c r="A34" s="9">
        <v>43435</v>
      </c>
      <c r="B34">
        <v>46.115001999999997</v>
      </c>
      <c r="C34">
        <v>46.235000999999997</v>
      </c>
      <c r="D34">
        <v>36.647499000000003</v>
      </c>
      <c r="E34">
        <v>39.435001</v>
      </c>
      <c r="F34">
        <v>38.46114</v>
      </c>
      <c r="G34">
        <v>3595690000</v>
      </c>
    </row>
    <row r="35" spans="1:7" x14ac:dyDescent="0.35">
      <c r="A35" s="9">
        <v>43466</v>
      </c>
      <c r="B35">
        <v>38.722499999999997</v>
      </c>
      <c r="C35">
        <v>42.25</v>
      </c>
      <c r="D35">
        <v>35.5</v>
      </c>
      <c r="E35">
        <v>41.610000999999997</v>
      </c>
      <c r="F35">
        <v>40.582428</v>
      </c>
      <c r="G35">
        <v>3312349600</v>
      </c>
    </row>
    <row r="36" spans="1:7" x14ac:dyDescent="0.35">
      <c r="A36" s="9">
        <v>43497</v>
      </c>
      <c r="B36">
        <v>41.740001999999997</v>
      </c>
      <c r="C36">
        <v>43.967498999999997</v>
      </c>
      <c r="D36">
        <v>41.482498</v>
      </c>
      <c r="E36">
        <v>43.287497999999999</v>
      </c>
      <c r="F36">
        <v>42.218505999999998</v>
      </c>
      <c r="G36">
        <v>1890162400</v>
      </c>
    </row>
    <row r="37" spans="1:7" x14ac:dyDescent="0.35">
      <c r="A37" s="9">
        <v>43525</v>
      </c>
      <c r="B37">
        <v>43.57</v>
      </c>
      <c r="C37">
        <v>49.422500999999997</v>
      </c>
      <c r="D37">
        <v>42.375</v>
      </c>
      <c r="E37">
        <v>47.487499</v>
      </c>
      <c r="F37">
        <v>46.513415999999999</v>
      </c>
      <c r="G37">
        <v>2603925600</v>
      </c>
    </row>
    <row r="38" spans="1:7" x14ac:dyDescent="0.35">
      <c r="A38" s="9">
        <v>43556</v>
      </c>
      <c r="B38">
        <v>47.91</v>
      </c>
      <c r="C38">
        <v>52.119999</v>
      </c>
      <c r="D38">
        <v>47.095001000000003</v>
      </c>
      <c r="E38">
        <v>50.167499999999997</v>
      </c>
      <c r="F38">
        <v>49.138438999999998</v>
      </c>
      <c r="G38">
        <v>2024470800</v>
      </c>
    </row>
    <row r="39" spans="1:7" x14ac:dyDescent="0.35">
      <c r="A39" s="9">
        <v>43586</v>
      </c>
      <c r="B39">
        <v>52.470001000000003</v>
      </c>
      <c r="C39">
        <v>53.827499000000003</v>
      </c>
      <c r="D39">
        <v>43.747501</v>
      </c>
      <c r="E39">
        <v>43.767502</v>
      </c>
      <c r="F39">
        <v>42.869723999999998</v>
      </c>
      <c r="G39">
        <v>2957826400</v>
      </c>
    </row>
    <row r="40" spans="1:7" x14ac:dyDescent="0.35">
      <c r="A40" s="9">
        <v>43617</v>
      </c>
      <c r="B40">
        <v>43.900002000000001</v>
      </c>
      <c r="C40">
        <v>50.392502</v>
      </c>
      <c r="D40">
        <v>42.567501</v>
      </c>
      <c r="E40">
        <v>49.48</v>
      </c>
      <c r="F40">
        <v>48.651679999999999</v>
      </c>
      <c r="G40">
        <v>2060874800</v>
      </c>
    </row>
    <row r="41" spans="1:7" x14ac:dyDescent="0.35">
      <c r="A41" s="9">
        <v>43647</v>
      </c>
      <c r="B41">
        <v>50.792499999999997</v>
      </c>
      <c r="C41">
        <v>55.342498999999997</v>
      </c>
      <c r="D41">
        <v>49.602500999999997</v>
      </c>
      <c r="E41">
        <v>53.259998000000003</v>
      </c>
      <c r="F41">
        <v>52.368397000000002</v>
      </c>
      <c r="G41">
        <v>1895406800</v>
      </c>
    </row>
    <row r="42" spans="1:7" x14ac:dyDescent="0.35">
      <c r="A42" s="9">
        <v>43678</v>
      </c>
      <c r="B42">
        <v>53.474997999999999</v>
      </c>
      <c r="C42">
        <v>54.5075</v>
      </c>
      <c r="D42">
        <v>48.145000000000003</v>
      </c>
      <c r="E42">
        <v>52.185001</v>
      </c>
      <c r="F42">
        <v>51.311405000000001</v>
      </c>
      <c r="G42">
        <v>2724326400</v>
      </c>
    </row>
    <row r="43" spans="1:7" x14ac:dyDescent="0.35">
      <c r="A43" s="9">
        <v>43709</v>
      </c>
      <c r="B43">
        <v>51.607498</v>
      </c>
      <c r="C43">
        <v>56.604999999999997</v>
      </c>
      <c r="D43">
        <v>51.055</v>
      </c>
      <c r="E43">
        <v>55.9925</v>
      </c>
      <c r="F43">
        <v>55.264339</v>
      </c>
      <c r="G43">
        <v>2170268400</v>
      </c>
    </row>
    <row r="44" spans="1:7" x14ac:dyDescent="0.35">
      <c r="A44" s="9">
        <v>43739</v>
      </c>
      <c r="B44">
        <v>56.267502</v>
      </c>
      <c r="C44">
        <v>62.4375</v>
      </c>
      <c r="D44">
        <v>53.782501000000003</v>
      </c>
      <c r="E44">
        <v>62.189999</v>
      </c>
      <c r="F44">
        <v>61.381241000000003</v>
      </c>
      <c r="G44">
        <v>2433210800</v>
      </c>
    </row>
    <row r="45" spans="1:7" x14ac:dyDescent="0.35">
      <c r="A45" s="9">
        <v>43770</v>
      </c>
      <c r="B45">
        <v>62.384998000000003</v>
      </c>
      <c r="C45">
        <v>67</v>
      </c>
      <c r="D45">
        <v>62.290000999999997</v>
      </c>
      <c r="E45">
        <v>66.8125</v>
      </c>
      <c r="F45">
        <v>65.943618999999998</v>
      </c>
      <c r="G45">
        <v>1793326000</v>
      </c>
    </row>
    <row r="46" spans="1:7" x14ac:dyDescent="0.35">
      <c r="A46" s="9">
        <v>43800</v>
      </c>
      <c r="B46">
        <v>66.817497000000003</v>
      </c>
      <c r="C46">
        <v>73.492500000000007</v>
      </c>
      <c r="D46">
        <v>64.072502</v>
      </c>
      <c r="E46">
        <v>73.412497999999999</v>
      </c>
      <c r="F46">
        <v>72.675338999999994</v>
      </c>
      <c r="G46">
        <v>2388794800</v>
      </c>
    </row>
    <row r="47" spans="1:7" x14ac:dyDescent="0.35">
      <c r="A47" s="9">
        <v>43831</v>
      </c>
      <c r="B47">
        <v>74.059997999999993</v>
      </c>
      <c r="C47">
        <v>81.962502000000001</v>
      </c>
      <c r="D47">
        <v>73.1875</v>
      </c>
      <c r="E47">
        <v>77.377502000000007</v>
      </c>
      <c r="F47">
        <v>76.600516999999996</v>
      </c>
      <c r="G47">
        <v>2934370400</v>
      </c>
    </row>
    <row r="48" spans="1:7" x14ac:dyDescent="0.35">
      <c r="A48" s="9">
        <v>43862</v>
      </c>
      <c r="B48">
        <v>76.074996999999996</v>
      </c>
      <c r="C48">
        <v>81.805000000000007</v>
      </c>
      <c r="D48">
        <v>64.092499000000004</v>
      </c>
      <c r="E48">
        <v>68.339995999999999</v>
      </c>
      <c r="F48">
        <v>67.653778000000003</v>
      </c>
      <c r="G48">
        <v>3019851200</v>
      </c>
    </row>
    <row r="49" spans="1:7" x14ac:dyDescent="0.35">
      <c r="A49" s="9">
        <v>43891</v>
      </c>
      <c r="B49">
        <v>70.569999999999993</v>
      </c>
      <c r="C49">
        <v>76</v>
      </c>
      <c r="D49">
        <v>53.152500000000003</v>
      </c>
      <c r="E49">
        <v>63.572498000000003</v>
      </c>
      <c r="F49">
        <v>63.083503999999998</v>
      </c>
      <c r="G49">
        <v>6280072400</v>
      </c>
    </row>
    <row r="50" spans="1:7" x14ac:dyDescent="0.35">
      <c r="A50" s="9">
        <v>43922</v>
      </c>
      <c r="B50">
        <v>61.625</v>
      </c>
      <c r="C50">
        <v>73.632499999999993</v>
      </c>
      <c r="D50">
        <v>59.224997999999999</v>
      </c>
      <c r="E50">
        <v>73.449996999999996</v>
      </c>
      <c r="F50">
        <v>72.885024999999999</v>
      </c>
      <c r="G50">
        <v>3266123200</v>
      </c>
    </row>
    <row r="51" spans="1:7" x14ac:dyDescent="0.35">
      <c r="A51" s="9">
        <v>43952</v>
      </c>
      <c r="B51">
        <v>71.5625</v>
      </c>
      <c r="C51">
        <v>81.059997999999993</v>
      </c>
      <c r="D51">
        <v>71.462502000000001</v>
      </c>
      <c r="E51">
        <v>79.485000999999997</v>
      </c>
      <c r="F51">
        <v>78.873604</v>
      </c>
      <c r="G51">
        <v>2806405200</v>
      </c>
    </row>
    <row r="52" spans="1:7" x14ac:dyDescent="0.35">
      <c r="A52" s="9">
        <v>43983</v>
      </c>
      <c r="B52">
        <v>79.4375</v>
      </c>
      <c r="C52">
        <v>93.095000999999996</v>
      </c>
      <c r="D52">
        <v>79.302498</v>
      </c>
      <c r="E52">
        <v>91.199996999999996</v>
      </c>
      <c r="F52">
        <v>90.743469000000005</v>
      </c>
      <c r="G52">
        <v>3243375600</v>
      </c>
    </row>
    <row r="53" spans="1:7" x14ac:dyDescent="0.35">
      <c r="A53" s="9">
        <v>44013</v>
      </c>
      <c r="B53">
        <v>91.279999000000004</v>
      </c>
      <c r="C53">
        <v>106.415001</v>
      </c>
      <c r="D53">
        <v>89.144997000000004</v>
      </c>
      <c r="E53">
        <v>106.260002</v>
      </c>
      <c r="F53">
        <v>105.728088</v>
      </c>
      <c r="G53">
        <v>3020496000</v>
      </c>
    </row>
    <row r="54" spans="1:7" x14ac:dyDescent="0.35">
      <c r="A54" s="9">
        <v>44044</v>
      </c>
      <c r="B54">
        <v>108.199997</v>
      </c>
      <c r="C54">
        <v>131</v>
      </c>
      <c r="D54">
        <v>107.89250199999999</v>
      </c>
      <c r="E54">
        <v>129.03999300000001</v>
      </c>
      <c r="F54">
        <v>128.394058</v>
      </c>
      <c r="G54">
        <v>4070623100</v>
      </c>
    </row>
    <row r="55" spans="1:7" x14ac:dyDescent="0.35">
      <c r="A55" s="9">
        <v>44075</v>
      </c>
      <c r="B55">
        <v>132.759995</v>
      </c>
      <c r="C55">
        <v>137.979996</v>
      </c>
      <c r="D55">
        <v>103.099998</v>
      </c>
      <c r="E55">
        <v>115.80999799999999</v>
      </c>
      <c r="F55">
        <v>115.438042</v>
      </c>
      <c r="G55">
        <v>3885767100</v>
      </c>
    </row>
    <row r="56" spans="1:7" x14ac:dyDescent="0.35">
      <c r="A56" s="9">
        <v>44105</v>
      </c>
      <c r="B56">
        <v>117.639999</v>
      </c>
      <c r="C56">
        <v>125.389999</v>
      </c>
      <c r="D56">
        <v>107.720001</v>
      </c>
      <c r="E56">
        <v>108.860001</v>
      </c>
      <c r="F56">
        <v>108.510361</v>
      </c>
      <c r="G56">
        <v>2895016800</v>
      </c>
    </row>
    <row r="57" spans="1:7" x14ac:dyDescent="0.35">
      <c r="A57" s="9">
        <v>44136</v>
      </c>
      <c r="B57">
        <v>109.110001</v>
      </c>
      <c r="C57">
        <v>121.989998</v>
      </c>
      <c r="D57">
        <v>107.32</v>
      </c>
      <c r="E57">
        <v>119.050003</v>
      </c>
      <c r="F57">
        <v>118.667633</v>
      </c>
      <c r="G57">
        <v>2123077300</v>
      </c>
    </row>
    <row r="58" spans="1:7" x14ac:dyDescent="0.35">
      <c r="A58" s="9">
        <v>44166</v>
      </c>
      <c r="B58">
        <v>121.010002</v>
      </c>
      <c r="C58">
        <v>138.78999300000001</v>
      </c>
      <c r="D58">
        <v>120.010002</v>
      </c>
      <c r="E58">
        <v>132.69000199999999</v>
      </c>
      <c r="F58">
        <v>132.49202</v>
      </c>
      <c r="G58">
        <v>2322956800</v>
      </c>
    </row>
    <row r="59" spans="1:7" x14ac:dyDescent="0.35">
      <c r="A59" s="9">
        <v>44197</v>
      </c>
      <c r="B59">
        <v>133.520004</v>
      </c>
      <c r="C59">
        <v>145.08999600000001</v>
      </c>
      <c r="D59">
        <v>126.379997</v>
      </c>
      <c r="E59">
        <v>131.96000699999999</v>
      </c>
      <c r="F59">
        <v>131.76310699999999</v>
      </c>
      <c r="G59">
        <v>2240533800</v>
      </c>
    </row>
    <row r="60" spans="1:7" x14ac:dyDescent="0.35">
      <c r="A60" s="9">
        <v>44228</v>
      </c>
      <c r="B60">
        <v>133.75</v>
      </c>
      <c r="C60">
        <v>137.88000500000001</v>
      </c>
      <c r="D60">
        <v>118.389999</v>
      </c>
      <c r="E60">
        <v>121.260002</v>
      </c>
      <c r="F60">
        <v>121.079071</v>
      </c>
      <c r="G60">
        <v>1833204000</v>
      </c>
    </row>
    <row r="61" spans="1:7" x14ac:dyDescent="0.35">
      <c r="A61" s="9">
        <v>44256</v>
      </c>
      <c r="B61">
        <v>123.75</v>
      </c>
      <c r="C61">
        <v>128.720001</v>
      </c>
      <c r="D61">
        <v>116.209999</v>
      </c>
      <c r="E61">
        <v>119.900002</v>
      </c>
      <c r="F61">
        <v>119.900002</v>
      </c>
      <c r="G61">
        <v>2526756000</v>
      </c>
    </row>
    <row r="62" spans="1:7" x14ac:dyDescent="0.35">
      <c r="A62" s="9">
        <v>44286</v>
      </c>
      <c r="B62">
        <v>121.650002</v>
      </c>
      <c r="C62">
        <v>123.519997</v>
      </c>
      <c r="D62">
        <v>121.150002</v>
      </c>
      <c r="E62">
        <v>122.150002</v>
      </c>
      <c r="F62">
        <v>122.150002</v>
      </c>
      <c r="G62">
        <v>110940463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62"/>
  <sheetViews>
    <sheetView tabSelected="1" topLeftCell="G30" workbookViewId="0">
      <selection activeCell="N45" sqref="N45"/>
    </sheetView>
  </sheetViews>
  <sheetFormatPr defaultRowHeight="14.5" x14ac:dyDescent="0.35"/>
  <cols>
    <col min="1" max="1" width="16.81640625" customWidth="1"/>
    <col min="2" max="4" width="16" style="1" customWidth="1"/>
    <col min="6" max="9" width="15.26953125" style="1" customWidth="1"/>
    <col min="10" max="10" width="24.7265625" customWidth="1"/>
    <col min="11" max="11" width="22" style="1" customWidth="1"/>
    <col min="12" max="12" width="27.1796875" style="1" customWidth="1"/>
    <col min="13" max="13" width="15.453125" style="1" customWidth="1"/>
    <col min="14" max="14" width="15" customWidth="1"/>
  </cols>
  <sheetData>
    <row r="1" spans="1:15" x14ac:dyDescent="0.35">
      <c r="A1" t="s">
        <v>1</v>
      </c>
      <c r="B1" s="10" t="s">
        <v>38</v>
      </c>
      <c r="C1" s="10" t="s">
        <v>39</v>
      </c>
      <c r="D1" s="10" t="s">
        <v>40</v>
      </c>
      <c r="E1" t="s">
        <v>36</v>
      </c>
      <c r="F1" s="11" t="s">
        <v>10</v>
      </c>
      <c r="G1" s="11" t="s">
        <v>11</v>
      </c>
      <c r="H1" s="11" t="s">
        <v>12</v>
      </c>
      <c r="I1" s="11" t="s">
        <v>13</v>
      </c>
      <c r="J1" s="12"/>
      <c r="K1" s="13" t="s">
        <v>37</v>
      </c>
      <c r="L1" s="13" t="s">
        <v>41</v>
      </c>
      <c r="M1" s="13" t="s">
        <v>42</v>
      </c>
    </row>
    <row r="2" spans="1:15" x14ac:dyDescent="0.35">
      <c r="A2" s="9">
        <v>42461</v>
      </c>
      <c r="B2">
        <v>59.844470999999999</v>
      </c>
      <c r="C2">
        <v>659.59002699999996</v>
      </c>
      <c r="D2">
        <v>21.7971</v>
      </c>
      <c r="E2" s="7">
        <v>2065.3000000000002</v>
      </c>
      <c r="F2" s="14">
        <f>B3/B2-1</f>
        <v>5.8471550362605873E-2</v>
      </c>
      <c r="G2" s="14">
        <f t="shared" ref="G2:I2" si="0">C3/C2-1</f>
        <v>9.5817020289786781E-2</v>
      </c>
      <c r="H2" s="14">
        <f t="shared" si="0"/>
        <v>6.5286895963224456E-2</v>
      </c>
      <c r="I2" s="14">
        <f t="shared" si="0"/>
        <v>1.5324650171887777E-2</v>
      </c>
      <c r="J2" s="13" t="s">
        <v>14</v>
      </c>
      <c r="K2" s="15">
        <f>AVERAGE(F2:F61)</f>
        <v>1.5045033730864521E-2</v>
      </c>
      <c r="L2" s="15">
        <f t="shared" ref="L2:M2" si="1">AVERAGE(G2:G61)</f>
        <v>2.9072585719589747E-2</v>
      </c>
      <c r="M2" s="15">
        <f t="shared" si="1"/>
        <v>3.2498957066542697E-2</v>
      </c>
    </row>
    <row r="3" spans="1:15" x14ac:dyDescent="0.35">
      <c r="A3" s="9">
        <v>42491</v>
      </c>
      <c r="B3">
        <v>63.343670000000003</v>
      </c>
      <c r="C3">
        <v>722.78997800000002</v>
      </c>
      <c r="D3">
        <v>23.220165000000001</v>
      </c>
      <c r="E3" s="7">
        <v>2096.9499999999998</v>
      </c>
      <c r="F3" s="14">
        <f t="shared" ref="F3:F61" si="2">B4/B3-1</f>
        <v>3.9200633622901826E-2</v>
      </c>
      <c r="G3" s="14">
        <f t="shared" ref="G3:G61" si="3">C4/C3-1</f>
        <v>-9.9198705270371335E-3</v>
      </c>
      <c r="H3" s="14">
        <f t="shared" ref="H3:H61" si="4">D4/D3-1</f>
        <v>-3.6830875232798821E-2</v>
      </c>
      <c r="I3" s="14">
        <f t="shared" ref="I3:I61" si="5">E4/E3-1</f>
        <v>9.1084670593022388E-4</v>
      </c>
      <c r="J3" s="16" t="s">
        <v>15</v>
      </c>
      <c r="K3" s="15">
        <f>STDEV(F2:F61)</f>
        <v>5.1183011907970068E-2</v>
      </c>
      <c r="L3" s="15">
        <f t="shared" ref="L3:M3" si="6">STDEV(G2:G61)</f>
        <v>7.916754265578517E-2</v>
      </c>
      <c r="M3" s="15">
        <f t="shared" si="6"/>
        <v>8.3171230021859124E-2</v>
      </c>
    </row>
    <row r="4" spans="1:15" x14ac:dyDescent="0.35">
      <c r="A4" s="9">
        <v>42522</v>
      </c>
      <c r="B4">
        <v>65.826781999999994</v>
      </c>
      <c r="C4">
        <v>715.61999500000002</v>
      </c>
      <c r="D4">
        <v>22.364946</v>
      </c>
      <c r="E4" s="7">
        <v>2098.86</v>
      </c>
      <c r="F4" s="14">
        <f t="shared" si="2"/>
        <v>-6.8485802632722859E-4</v>
      </c>
      <c r="G4" s="14">
        <f t="shared" si="3"/>
        <v>6.0353264723968403E-2</v>
      </c>
      <c r="H4" s="14">
        <f t="shared" si="4"/>
        <v>9.0062502274765199E-2</v>
      </c>
      <c r="I4" s="14">
        <f t="shared" si="5"/>
        <v>3.5609807228685897E-2</v>
      </c>
    </row>
    <row r="5" spans="1:15" x14ac:dyDescent="0.35">
      <c r="A5" s="9">
        <v>42552</v>
      </c>
      <c r="B5">
        <v>65.781700000000001</v>
      </c>
      <c r="C5">
        <v>758.80999799999995</v>
      </c>
      <c r="D5">
        <v>24.379189</v>
      </c>
      <c r="E5" s="7">
        <v>2173.6</v>
      </c>
      <c r="F5" s="14">
        <f t="shared" si="2"/>
        <v>-2.0967305496817579E-2</v>
      </c>
      <c r="G5" s="14">
        <f t="shared" si="3"/>
        <v>1.363974516318911E-2</v>
      </c>
      <c r="H5" s="14">
        <f t="shared" si="4"/>
        <v>1.8136657458129424E-2</v>
      </c>
      <c r="I5" s="14">
        <f t="shared" si="5"/>
        <v>-1.2191755612808164E-3</v>
      </c>
      <c r="J5" s="17" t="s">
        <v>16</v>
      </c>
      <c r="K5" s="18" t="s">
        <v>37</v>
      </c>
      <c r="L5" s="18" t="s">
        <v>41</v>
      </c>
      <c r="M5" s="18" t="s">
        <v>42</v>
      </c>
    </row>
    <row r="6" spans="1:15" x14ac:dyDescent="0.35">
      <c r="A6" s="9">
        <v>42583</v>
      </c>
      <c r="B6">
        <v>64.402434999999997</v>
      </c>
      <c r="C6">
        <v>769.15997300000004</v>
      </c>
      <c r="D6">
        <v>24.821345999999998</v>
      </c>
      <c r="E6" s="7">
        <v>2170.9499999999998</v>
      </c>
      <c r="F6" s="14">
        <f t="shared" si="2"/>
        <v>1.6429114830829095E-2</v>
      </c>
      <c r="G6" s="14">
        <f t="shared" si="3"/>
        <v>8.8603187103185155E-2</v>
      </c>
      <c r="H6" s="14">
        <f t="shared" si="4"/>
        <v>7.127627164135264E-2</v>
      </c>
      <c r="I6" s="14">
        <f t="shared" si="5"/>
        <v>-1.2344825997834263E-3</v>
      </c>
      <c r="J6" s="18" t="s">
        <v>17</v>
      </c>
      <c r="K6" s="50">
        <v>1</v>
      </c>
      <c r="L6" s="19"/>
      <c r="M6" s="19"/>
    </row>
    <row r="7" spans="1:15" x14ac:dyDescent="0.35">
      <c r="A7" s="9">
        <v>42614</v>
      </c>
      <c r="B7">
        <v>65.460509999999999</v>
      </c>
      <c r="C7">
        <v>837.30999799999995</v>
      </c>
      <c r="D7">
        <v>26.590519</v>
      </c>
      <c r="E7" s="7">
        <v>2168.27</v>
      </c>
      <c r="F7" s="14">
        <f t="shared" si="2"/>
        <v>-2.9118166051563033E-2</v>
      </c>
      <c r="G7" s="14">
        <f t="shared" si="3"/>
        <v>-5.6717334217236903E-2</v>
      </c>
      <c r="H7" s="14">
        <f t="shared" si="4"/>
        <v>4.3342516180298052E-3</v>
      </c>
      <c r="I7" s="14">
        <f t="shared" si="5"/>
        <v>-1.9425625037472249E-2</v>
      </c>
      <c r="J7" s="18" t="s">
        <v>18</v>
      </c>
      <c r="K7" s="49">
        <f>CORREL(F2:F61,G2:G61)</f>
        <v>0.34463152210563847</v>
      </c>
      <c r="L7" s="19">
        <v>1</v>
      </c>
      <c r="M7" s="19"/>
    </row>
    <row r="8" spans="1:15" x14ac:dyDescent="0.35">
      <c r="A8" s="9">
        <v>42644</v>
      </c>
      <c r="B8">
        <v>63.55442</v>
      </c>
      <c r="C8">
        <v>789.82000700000003</v>
      </c>
      <c r="D8">
        <v>26.705769</v>
      </c>
      <c r="E8" s="7">
        <v>2126.15</v>
      </c>
      <c r="F8" s="14">
        <f t="shared" si="2"/>
        <v>5.8556902887321183E-3</v>
      </c>
      <c r="G8" s="14">
        <f t="shared" si="3"/>
        <v>-4.9694866744493638E-2</v>
      </c>
      <c r="H8" s="14">
        <f t="shared" si="4"/>
        <v>-2.6598410253604765E-2</v>
      </c>
      <c r="I8" s="14">
        <f t="shared" si="5"/>
        <v>3.4174446769983158E-2</v>
      </c>
      <c r="J8" s="18" t="s">
        <v>19</v>
      </c>
      <c r="K8" s="49">
        <f>CORREL(F2:F61,H2:H61)</f>
        <v>0.28019054613203659</v>
      </c>
      <c r="L8" s="48">
        <f>CORREL(G2:G61,H2:H61)</f>
        <v>0.55692709527560424</v>
      </c>
      <c r="M8" s="19">
        <v>1</v>
      </c>
    </row>
    <row r="9" spans="1:15" x14ac:dyDescent="0.35">
      <c r="A9" s="9">
        <v>42675</v>
      </c>
      <c r="B9">
        <v>63.926575</v>
      </c>
      <c r="C9">
        <v>750.57000700000003</v>
      </c>
      <c r="D9">
        <v>25.995438</v>
      </c>
      <c r="E9" s="7">
        <v>2198.81</v>
      </c>
      <c r="F9" s="14">
        <f t="shared" si="2"/>
        <v>-1.8600230029529929E-2</v>
      </c>
      <c r="G9" s="14">
        <f t="shared" si="3"/>
        <v>-9.3264051783514823E-4</v>
      </c>
      <c r="H9" s="14">
        <f t="shared" si="4"/>
        <v>5.3335512177175026E-2</v>
      </c>
      <c r="I9" s="14">
        <f t="shared" si="5"/>
        <v>1.8200754044233047E-2</v>
      </c>
      <c r="J9" s="20"/>
      <c r="K9" s="21"/>
      <c r="L9" s="21"/>
      <c r="M9" s="21"/>
      <c r="N9" s="22"/>
      <c r="O9" s="22"/>
    </row>
    <row r="10" spans="1:15" x14ac:dyDescent="0.35">
      <c r="A10" s="9">
        <v>42705</v>
      </c>
      <c r="B10">
        <v>62.737526000000003</v>
      </c>
      <c r="C10">
        <v>749.86999500000002</v>
      </c>
      <c r="D10">
        <v>27.381917999999999</v>
      </c>
      <c r="E10" s="7">
        <v>2238.83</v>
      </c>
      <c r="F10" s="14">
        <f t="shared" si="2"/>
        <v>-2.7522172296051362E-2</v>
      </c>
      <c r="G10" s="14">
        <f t="shared" si="3"/>
        <v>9.8163662355899461E-2</v>
      </c>
      <c r="H10" s="14">
        <f t="shared" si="4"/>
        <v>4.774647269048149E-2</v>
      </c>
      <c r="I10" s="14">
        <f t="shared" si="5"/>
        <v>1.7884341374735824E-2</v>
      </c>
      <c r="J10" s="23"/>
      <c r="K10" s="46" t="s">
        <v>43</v>
      </c>
      <c r="L10" s="46"/>
      <c r="M10" s="24"/>
      <c r="N10" s="25"/>
      <c r="O10" s="25"/>
    </row>
    <row r="11" spans="1:15" x14ac:dyDescent="0.35">
      <c r="A11" s="9">
        <v>42736</v>
      </c>
      <c r="B11">
        <v>61.010852999999997</v>
      </c>
      <c r="C11">
        <v>823.47997999999995</v>
      </c>
      <c r="D11">
        <v>28.689308</v>
      </c>
      <c r="E11" s="7">
        <v>2278.87</v>
      </c>
      <c r="F11" s="14">
        <f t="shared" si="2"/>
        <v>6.278068264346337E-2</v>
      </c>
      <c r="G11" s="14">
        <f t="shared" si="3"/>
        <v>2.6181569101412894E-2</v>
      </c>
      <c r="H11" s="14">
        <f t="shared" si="4"/>
        <v>0.12888351995105629</v>
      </c>
      <c r="I11" s="14">
        <f t="shared" si="5"/>
        <v>3.7198260541408734E-2</v>
      </c>
      <c r="J11" s="23"/>
      <c r="K11" s="23" t="s">
        <v>20</v>
      </c>
      <c r="L11" s="23" t="s">
        <v>21</v>
      </c>
      <c r="M11" s="24"/>
      <c r="N11" s="25"/>
      <c r="O11" s="25"/>
    </row>
    <row r="12" spans="1:15" x14ac:dyDescent="0.35">
      <c r="A12" s="9">
        <v>42767</v>
      </c>
      <c r="B12">
        <v>64.841155999999998</v>
      </c>
      <c r="C12">
        <v>845.03997800000002</v>
      </c>
      <c r="D12">
        <v>32.386887000000002</v>
      </c>
      <c r="E12" s="7">
        <v>2363.64</v>
      </c>
      <c r="F12" s="14">
        <f t="shared" si="2"/>
        <v>1.6213344499903748E-2</v>
      </c>
      <c r="G12" s="14">
        <f t="shared" si="3"/>
        <v>4.9110102575525616E-2</v>
      </c>
      <c r="H12" s="14">
        <f t="shared" si="4"/>
        <v>5.3236206369571715E-2</v>
      </c>
      <c r="I12" s="14">
        <f t="shared" si="5"/>
        <v>-3.8923017041514463E-4</v>
      </c>
      <c r="J12" s="23" t="s">
        <v>44</v>
      </c>
      <c r="K12" s="26">
        <f>10%*K2+90%*L2</f>
        <v>2.7669830520717226E-2</v>
      </c>
      <c r="L12" s="27">
        <f>IFERROR(IF(OR(SQRT(10%^2*$K$3^2+90%^2*$L$3^2+2*10%*90%*$K$7*$K$3*$L$3)&lt;&gt;0, $K$2),SQRT(10%^2*$K$3^2+90%^2*$L$3^2+2*10%*90%*$K$7*$K$3*$L$3),""),"")</f>
        <v>7.3172633987405478E-2</v>
      </c>
      <c r="M12" s="27"/>
      <c r="N12" s="25"/>
      <c r="O12" s="25"/>
    </row>
    <row r="13" spans="1:15" x14ac:dyDescent="0.35">
      <c r="A13" s="9">
        <v>42795</v>
      </c>
      <c r="B13">
        <v>65.892448000000002</v>
      </c>
      <c r="C13">
        <v>886.53997800000002</v>
      </c>
      <c r="D13">
        <v>34.111041999999998</v>
      </c>
      <c r="E13" s="7">
        <v>2362.7199999999998</v>
      </c>
      <c r="F13" s="14">
        <f t="shared" si="2"/>
        <v>5.0677036615789595E-2</v>
      </c>
      <c r="G13" s="14">
        <f t="shared" si="3"/>
        <v>4.3370872102961089E-2</v>
      </c>
      <c r="H13" s="14">
        <f t="shared" si="4"/>
        <v>-6.9449652109532245E-5</v>
      </c>
      <c r="I13" s="14">
        <f t="shared" si="5"/>
        <v>9.0912169025529899E-3</v>
      </c>
      <c r="J13" s="23" t="s">
        <v>45</v>
      </c>
      <c r="K13" s="26">
        <f>50%*K2+50%*L2</f>
        <v>2.2058809725227134E-2</v>
      </c>
      <c r="L13" s="27">
        <f>IFERROR(IF(OR(SQRT(50%^2*$K$3^2+50%^2*$L$3^2+2*50%*50%*$K$7*$K$3*$L$3)&lt;&gt;0, $K$2),SQRT(50%^2*$K$3^2+50%^2*$L$3^2+2*50%*50%*$K$7*$K$3*$L$3),""),"")</f>
        <v>5.4037295710681589E-2</v>
      </c>
      <c r="M13" s="27"/>
      <c r="N13" s="25"/>
      <c r="O13" s="25"/>
    </row>
    <row r="14" spans="1:15" x14ac:dyDescent="0.35">
      <c r="A14" s="9">
        <v>42826</v>
      </c>
      <c r="B14">
        <v>69.231682000000006</v>
      </c>
      <c r="C14">
        <v>924.98999000000003</v>
      </c>
      <c r="D14">
        <v>34.108673000000003</v>
      </c>
      <c r="E14" s="7">
        <v>2384.1999999999998</v>
      </c>
      <c r="F14" s="14">
        <f t="shared" si="2"/>
        <v>4.5490935782839914E-2</v>
      </c>
      <c r="G14" s="14">
        <f t="shared" si="3"/>
        <v>7.5276495694834411E-2</v>
      </c>
      <c r="H14" s="14">
        <f t="shared" si="4"/>
        <v>6.3417799924376794E-2</v>
      </c>
      <c r="I14" s="14">
        <f t="shared" si="5"/>
        <v>1.1576210049492719E-2</v>
      </c>
      <c r="J14" s="23" t="s">
        <v>46</v>
      </c>
      <c r="K14" s="26">
        <f>90%*K2+10%*L2</f>
        <v>1.6447788929737046E-2</v>
      </c>
      <c r="L14" s="27">
        <f>IFERROR(IF(OR(SQRT(90%^2*$K$3^2+10%^2*$L$3^2+2*90%*10%*$K$7*$K$3*$L$3)&lt;&gt;0, $K$2),SQRT(90%^2*$K$3^2+10%^2*$L$3^2+2*90%*10%*$K$7*$K$3*$L$3),""),"")</f>
        <v>4.9355800904326133E-2</v>
      </c>
      <c r="M14" s="27"/>
      <c r="N14" s="25"/>
      <c r="O14" s="25"/>
    </row>
    <row r="15" spans="1:15" x14ac:dyDescent="0.35">
      <c r="A15" s="9">
        <v>42856</v>
      </c>
      <c r="B15">
        <v>72.381095999999999</v>
      </c>
      <c r="C15">
        <v>994.61999500000002</v>
      </c>
      <c r="D15">
        <v>36.271769999999997</v>
      </c>
      <c r="E15" s="7">
        <v>2411.8000000000002</v>
      </c>
      <c r="F15" s="14">
        <f t="shared" si="2"/>
        <v>-3.0706746966086329E-2</v>
      </c>
      <c r="G15" s="14">
        <f t="shared" si="3"/>
        <v>-2.6763985375138133E-2</v>
      </c>
      <c r="H15" s="14">
        <f t="shared" si="4"/>
        <v>-5.3322487433064336E-2</v>
      </c>
      <c r="I15" s="14">
        <f t="shared" si="5"/>
        <v>4.8138319927024664E-3</v>
      </c>
      <c r="J15" s="23" t="s">
        <v>47</v>
      </c>
      <c r="K15" s="26">
        <f>K2</f>
        <v>1.5045033730864521E-2</v>
      </c>
      <c r="L15" s="27">
        <f>IFERROR(IF(OR(SQRT(100%^2*$K$3^2+0%^2*$L$3^2+2*100%*0%*$K$7*$K$3*$L$3)&lt;&gt;0, $K$2),SQRT(100%^2*$K$3^2+0%^2*$L$3^2+2*100%*0%*$K$7*$K$3*$L$3),""),"")</f>
        <v>5.1183011907970068E-2</v>
      </c>
      <c r="M15" s="27"/>
      <c r="N15" s="25"/>
      <c r="O15" s="25"/>
    </row>
    <row r="16" spans="1:15" x14ac:dyDescent="0.35">
      <c r="A16" s="9">
        <v>42887</v>
      </c>
      <c r="B16">
        <v>70.158507999999998</v>
      </c>
      <c r="C16">
        <v>968</v>
      </c>
      <c r="D16">
        <v>34.337668999999998</v>
      </c>
      <c r="E16" s="7">
        <v>2423.41</v>
      </c>
      <c r="F16" s="14">
        <f t="shared" si="2"/>
        <v>5.6950256125743337E-2</v>
      </c>
      <c r="G16" s="14">
        <f t="shared" si="3"/>
        <v>2.0433914256198449E-2</v>
      </c>
      <c r="H16" s="14">
        <f t="shared" si="4"/>
        <v>3.2703879811993186E-2</v>
      </c>
      <c r="I16" s="14">
        <f t="shared" si="5"/>
        <v>1.9348768883515444E-2</v>
      </c>
      <c r="J16" s="20"/>
      <c r="K16" s="28"/>
      <c r="L16" s="29"/>
      <c r="M16" s="29"/>
      <c r="N16" s="22"/>
      <c r="O16" s="22"/>
    </row>
    <row r="17" spans="1:16" x14ac:dyDescent="0.35">
      <c r="A17" s="9">
        <v>42917</v>
      </c>
      <c r="B17">
        <v>74.154053000000005</v>
      </c>
      <c r="C17">
        <v>987.78002900000001</v>
      </c>
      <c r="D17">
        <v>35.460644000000002</v>
      </c>
      <c r="E17" s="7">
        <v>2470.3000000000002</v>
      </c>
      <c r="F17" s="14">
        <f t="shared" si="2"/>
        <v>-2.4002936157784927E-2</v>
      </c>
      <c r="G17" s="14">
        <f t="shared" si="3"/>
        <v>-7.2688784842804832E-3</v>
      </c>
      <c r="H17" s="14">
        <f t="shared" si="4"/>
        <v>0.1026694269850259</v>
      </c>
      <c r="I17" s="14">
        <f t="shared" si="5"/>
        <v>5.4649232886694321E-4</v>
      </c>
      <c r="J17" s="20"/>
      <c r="K17" s="28"/>
      <c r="L17" s="29"/>
      <c r="M17" s="29"/>
      <c r="N17" s="22"/>
      <c r="O17" s="22"/>
    </row>
    <row r="18" spans="1:16" x14ac:dyDescent="0.35">
      <c r="A18" s="9">
        <v>42948</v>
      </c>
      <c r="B18">
        <v>72.374138000000002</v>
      </c>
      <c r="C18">
        <v>980.59997599999997</v>
      </c>
      <c r="D18">
        <v>39.101368000000001</v>
      </c>
      <c r="E18" s="7">
        <v>2471.65</v>
      </c>
      <c r="F18" s="14">
        <f t="shared" si="2"/>
        <v>7.1923205496415843E-3</v>
      </c>
      <c r="G18" s="14">
        <f t="shared" si="3"/>
        <v>-1.9630838742749512E-2</v>
      </c>
      <c r="H18" s="14">
        <f t="shared" si="4"/>
        <v>-5.6553699093085497E-2</v>
      </c>
      <c r="I18" s="14">
        <f t="shared" si="5"/>
        <v>1.9302894827342154E-2</v>
      </c>
      <c r="J18" s="23"/>
      <c r="K18" s="46" t="s">
        <v>22</v>
      </c>
      <c r="L18" s="46"/>
      <c r="M18" s="24"/>
      <c r="N18" s="25"/>
      <c r="O18" s="25"/>
    </row>
    <row r="19" spans="1:16" x14ac:dyDescent="0.35">
      <c r="A19" s="9">
        <v>42979</v>
      </c>
      <c r="B19">
        <v>72.894676000000004</v>
      </c>
      <c r="C19">
        <v>961.34997599999997</v>
      </c>
      <c r="D19">
        <v>36.890040999999997</v>
      </c>
      <c r="E19" s="7">
        <v>2519.36</v>
      </c>
      <c r="F19" s="14">
        <f t="shared" si="2"/>
        <v>0.1173533715960271</v>
      </c>
      <c r="G19" s="14">
        <f t="shared" si="3"/>
        <v>0.14971660331117542</v>
      </c>
      <c r="H19" s="14">
        <f t="shared" si="4"/>
        <v>9.6807807830845194E-2</v>
      </c>
      <c r="I19" s="14">
        <f t="shared" si="5"/>
        <v>2.2188174774546043E-2</v>
      </c>
      <c r="J19" s="23"/>
      <c r="K19" s="23" t="s">
        <v>20</v>
      </c>
      <c r="L19" s="23" t="s">
        <v>21</v>
      </c>
      <c r="M19" s="24"/>
      <c r="N19" s="25"/>
      <c r="O19" s="25"/>
    </row>
    <row r="20" spans="1:16" x14ac:dyDescent="0.35">
      <c r="A20" s="9">
        <v>43009</v>
      </c>
      <c r="B20">
        <v>81.449112</v>
      </c>
      <c r="C20">
        <v>1105.280029</v>
      </c>
      <c r="D20">
        <v>40.461284999999997</v>
      </c>
      <c r="E20" s="7">
        <v>2575.2600000000002</v>
      </c>
      <c r="F20" s="14">
        <f t="shared" si="2"/>
        <v>0.11361832895121071</v>
      </c>
      <c r="G20" s="14">
        <f t="shared" si="3"/>
        <v>6.4662320068030521E-2</v>
      </c>
      <c r="H20" s="14">
        <f t="shared" si="4"/>
        <v>1.6623273334003263E-2</v>
      </c>
      <c r="I20" s="14">
        <f t="shared" si="5"/>
        <v>2.8082601368405458E-2</v>
      </c>
      <c r="J20" s="23" t="s">
        <v>23</v>
      </c>
      <c r="K20" s="26">
        <f>IFERROR(IF(OR(1/3*K2+ 1/3*L2+1/3*M2),10%*K2+ 90%*L2+1/3*M2,""),"")</f>
        <v>3.8502816209564791E-2</v>
      </c>
      <c r="L20" s="27">
        <f>IFERROR(IF(OR(SQRT(10%^2*$K$3^2+90%^2*$L$3^2+2*10%*90%*$K$7*$K$3*$L$3)&lt;&gt;0, $K$2),SQRT(10%^2*$K$3^2+90%^2*$L$3^2+2*10%*90%*$K$7*$K$3*$L$3),""),"")</f>
        <v>7.3172633987405478E-2</v>
      </c>
      <c r="M20" s="27"/>
      <c r="N20" s="25"/>
      <c r="O20" s="25"/>
    </row>
    <row r="21" spans="1:16" ht="29" x14ac:dyDescent="0.35">
      <c r="A21" s="9">
        <v>43040</v>
      </c>
      <c r="B21">
        <v>90.703224000000006</v>
      </c>
      <c r="C21">
        <v>1176.75</v>
      </c>
      <c r="D21">
        <v>41.133884000000002</v>
      </c>
      <c r="E21" s="7">
        <v>2647.58</v>
      </c>
      <c r="F21" s="14">
        <f t="shared" si="2"/>
        <v>1.5632895254086954E-2</v>
      </c>
      <c r="G21" s="14">
        <f t="shared" si="3"/>
        <v>-6.1865553431059706E-3</v>
      </c>
      <c r="H21" s="14">
        <f t="shared" si="4"/>
        <v>-1.1705921084427584E-2</v>
      </c>
      <c r="I21" s="14">
        <f t="shared" si="5"/>
        <v>9.8316198188534987E-3</v>
      </c>
      <c r="J21" s="30" t="s">
        <v>24</v>
      </c>
      <c r="K21" s="26">
        <v>0.1</v>
      </c>
      <c r="L21" s="27">
        <v>0.5</v>
      </c>
      <c r="M21" s="27">
        <v>0.4</v>
      </c>
      <c r="N21" s="25"/>
      <c r="O21" s="25"/>
    </row>
    <row r="22" spans="1:16" ht="29" x14ac:dyDescent="0.35">
      <c r="A22" s="9">
        <v>43070</v>
      </c>
      <c r="B22">
        <v>92.121178</v>
      </c>
      <c r="C22">
        <v>1169.469971</v>
      </c>
      <c r="D22">
        <v>40.652374000000002</v>
      </c>
      <c r="E22" s="7">
        <v>2673.61</v>
      </c>
      <c r="F22" s="14">
        <f t="shared" si="2"/>
        <v>8.5182681880164424E-2</v>
      </c>
      <c r="G22" s="14">
        <f t="shared" si="3"/>
        <v>0.240638965495934</v>
      </c>
      <c r="H22" s="14">
        <f t="shared" si="4"/>
        <v>-1.0636131606975741E-2</v>
      </c>
      <c r="I22" s="14">
        <f t="shared" si="5"/>
        <v>5.6178724645703726E-2</v>
      </c>
      <c r="J22" s="31" t="s">
        <v>25</v>
      </c>
      <c r="K22" s="26">
        <f>IFERROR(IF(OR(K21*K2+ L21*L2+M21*M2),K21*K2+ L21*L2+M21*M2,""),"")</f>
        <v>2.9040379059498404E-2</v>
      </c>
      <c r="L22" s="27">
        <f>IFERROR(IF(OR(SQRT(K21^2*K3^2+L21^2*L3^2+M21^2*M3^2+2*K21*L21*K7*K3*L3+2*K21*M21*K8*K3*M3+2*L21*M21*L8*L3*M3)&lt;&gt;0,$K$2),SQRT(K21^2*K3^2+L21^2*L3^2+M21^2*M3^2+2*K21*L21*K7*K3*L3+2*K21*M21*K8*K3*M3+2*L21*M21*L8*L3*M3),""),"")</f>
        <v>6.6345739263560022E-2</v>
      </c>
      <c r="M22" s="27"/>
      <c r="N22" s="25"/>
      <c r="O22" s="25"/>
    </row>
    <row r="23" spans="1:16" x14ac:dyDescent="0.35">
      <c r="A23" s="9">
        <v>43101</v>
      </c>
      <c r="B23">
        <v>99.968306999999996</v>
      </c>
      <c r="C23">
        <v>1450.8900149999999</v>
      </c>
      <c r="D23">
        <v>40.219990000000003</v>
      </c>
      <c r="E23" s="7">
        <v>2823.81</v>
      </c>
      <c r="F23" s="14">
        <f t="shared" si="2"/>
        <v>-0.1556284633288828</v>
      </c>
      <c r="G23" s="14">
        <f t="shared" si="3"/>
        <v>4.2429085157085433E-2</v>
      </c>
      <c r="H23" s="14">
        <f t="shared" si="4"/>
        <v>6.384735550655285E-2</v>
      </c>
      <c r="I23" s="14">
        <f t="shared" si="5"/>
        <v>-3.8947379604151844E-2</v>
      </c>
      <c r="J23" s="20" t="s">
        <v>0</v>
      </c>
      <c r="K23" s="28"/>
      <c r="L23" s="29" t="s">
        <v>0</v>
      </c>
      <c r="M23" s="29"/>
      <c r="N23" s="22"/>
      <c r="O23" s="22"/>
    </row>
    <row r="24" spans="1:16" x14ac:dyDescent="0.35">
      <c r="A24" s="9">
        <v>43132</v>
      </c>
      <c r="B24">
        <v>84.410392999999999</v>
      </c>
      <c r="C24">
        <v>1512.4499510000001</v>
      </c>
      <c r="D24">
        <v>42.787930000000003</v>
      </c>
      <c r="E24" s="7">
        <v>2713.83</v>
      </c>
      <c r="F24" s="14">
        <f t="shared" si="2"/>
        <v>-1.1554217026332303E-2</v>
      </c>
      <c r="G24" s="14">
        <f t="shared" si="3"/>
        <v>-4.3049348480556748E-2</v>
      </c>
      <c r="H24" s="14">
        <f t="shared" si="4"/>
        <v>-5.4210124210262278E-2</v>
      </c>
      <c r="I24" s="14">
        <f t="shared" si="5"/>
        <v>-2.6884513768364315E-2</v>
      </c>
    </row>
    <row r="25" spans="1:16" x14ac:dyDescent="0.35">
      <c r="A25" s="9">
        <v>43160</v>
      </c>
      <c r="B25">
        <v>83.435096999999999</v>
      </c>
      <c r="C25">
        <v>1447.339966</v>
      </c>
      <c r="D25">
        <v>40.468390999999997</v>
      </c>
      <c r="E25" s="7">
        <v>2640.87</v>
      </c>
      <c r="F25" s="14">
        <f t="shared" si="2"/>
        <v>1.9549327065560007E-4</v>
      </c>
      <c r="G25" s="14">
        <f t="shared" si="3"/>
        <v>8.2074731431827308E-2</v>
      </c>
      <c r="H25" s="14">
        <f t="shared" si="4"/>
        <v>-1.5019771851072505E-2</v>
      </c>
      <c r="I25" s="14">
        <f t="shared" si="5"/>
        <v>2.718801001185378E-3</v>
      </c>
      <c r="J25" s="32"/>
      <c r="K25" s="33" t="s">
        <v>48</v>
      </c>
      <c r="L25" s="33" t="s">
        <v>41</v>
      </c>
      <c r="M25" s="33" t="s">
        <v>42</v>
      </c>
      <c r="N25" s="33" t="s">
        <v>26</v>
      </c>
      <c r="O25" s="33" t="s">
        <v>27</v>
      </c>
    </row>
    <row r="26" spans="1:16" x14ac:dyDescent="0.35">
      <c r="A26" s="9">
        <v>43191</v>
      </c>
      <c r="B26">
        <v>83.451408000000001</v>
      </c>
      <c r="C26">
        <v>1566.130005</v>
      </c>
      <c r="D26">
        <v>39.860565000000001</v>
      </c>
      <c r="E26" s="7">
        <v>2648.05</v>
      </c>
      <c r="F26" s="14">
        <f t="shared" si="2"/>
        <v>-6.6922969112756081E-2</v>
      </c>
      <c r="G26" s="14">
        <f t="shared" si="3"/>
        <v>4.0539412307600831E-2</v>
      </c>
      <c r="H26" s="14">
        <f t="shared" si="4"/>
        <v>0.13076339986650964</v>
      </c>
      <c r="I26" s="14">
        <f t="shared" si="5"/>
        <v>2.1608353316591389E-2</v>
      </c>
      <c r="J26" s="33" t="s">
        <v>28</v>
      </c>
      <c r="K26" s="34">
        <f>SLOPE(F2:F61,I2:I61)</f>
        <v>0.48628367012029283</v>
      </c>
      <c r="L26" s="34">
        <f>SLOPE(G2:G61,I2:I61)</f>
        <v>1.1314755287716494</v>
      </c>
      <c r="M26" s="34">
        <f>SLOPE(H2:H61,I2:I61)</f>
        <v>1.1990802298217815</v>
      </c>
      <c r="N26" s="34">
        <v>1</v>
      </c>
      <c r="O26" s="35">
        <f>IFERROR(IF(OR(K21*K26+ L21*L26+M21*M26),K21*K26+ L21*L26+M21*M26,""),"")</f>
        <v>1.0939982233265666</v>
      </c>
    </row>
    <row r="27" spans="1:16" x14ac:dyDescent="0.35">
      <c r="A27" s="9">
        <v>43221</v>
      </c>
      <c r="B27">
        <v>77.866591999999997</v>
      </c>
      <c r="C27">
        <v>1629.619995</v>
      </c>
      <c r="D27">
        <v>45.072868</v>
      </c>
      <c r="E27" s="7">
        <v>2705.27</v>
      </c>
      <c r="F27" s="14">
        <f t="shared" si="2"/>
        <v>4.4216176816882058E-2</v>
      </c>
      <c r="G27" s="14">
        <f t="shared" si="3"/>
        <v>4.3065287745196024E-2</v>
      </c>
      <c r="H27" s="14">
        <f t="shared" si="4"/>
        <v>-5.5982681199696627E-3</v>
      </c>
      <c r="I27" s="14">
        <f t="shared" si="5"/>
        <v>4.8424002040461378E-3</v>
      </c>
    </row>
    <row r="28" spans="1:16" x14ac:dyDescent="0.35">
      <c r="A28" s="9">
        <v>43252</v>
      </c>
      <c r="B28">
        <v>81.309555000000003</v>
      </c>
      <c r="C28">
        <v>1699.8000489999999</v>
      </c>
      <c r="D28">
        <v>44.820537999999999</v>
      </c>
      <c r="E28" s="7">
        <v>2718.37</v>
      </c>
      <c r="F28" s="14">
        <f t="shared" si="2"/>
        <v>4.1797978109706646E-2</v>
      </c>
      <c r="G28" s="14">
        <f t="shared" si="3"/>
        <v>4.5675897024285872E-2</v>
      </c>
      <c r="H28" s="14">
        <f t="shared" si="4"/>
        <v>2.7983198238271889E-2</v>
      </c>
      <c r="I28" s="14">
        <f t="shared" si="5"/>
        <v>3.6021586465418753E-2</v>
      </c>
      <c r="J28" s="36" t="s">
        <v>29</v>
      </c>
      <c r="K28" s="2" t="s">
        <v>30</v>
      </c>
      <c r="L28" s="37">
        <v>0.02</v>
      </c>
    </row>
    <row r="29" spans="1:16" x14ac:dyDescent="0.35">
      <c r="A29" s="9">
        <v>43282</v>
      </c>
      <c r="B29">
        <v>84.708129999999997</v>
      </c>
      <c r="C29">
        <v>1777.4399410000001</v>
      </c>
      <c r="D29">
        <v>46.074759999999998</v>
      </c>
      <c r="E29" s="7">
        <v>2816.29</v>
      </c>
      <c r="F29" s="14">
        <f t="shared" si="2"/>
        <v>7.4302360351952146E-2</v>
      </c>
      <c r="G29" s="14">
        <f t="shared" si="3"/>
        <v>0.13236453990543007</v>
      </c>
      <c r="H29" s="14">
        <f t="shared" si="4"/>
        <v>0.19622691469255615</v>
      </c>
      <c r="I29" s="14">
        <f t="shared" si="5"/>
        <v>3.0263218631604083E-2</v>
      </c>
      <c r="J29" s="36" t="s">
        <v>0</v>
      </c>
      <c r="K29" s="2" t="s">
        <v>31</v>
      </c>
      <c r="L29" s="37">
        <v>0.08</v>
      </c>
    </row>
    <row r="30" spans="1:16" x14ac:dyDescent="0.35">
      <c r="A30" s="9">
        <v>43313</v>
      </c>
      <c r="B30">
        <v>91.002144000000001</v>
      </c>
      <c r="C30">
        <v>2012.709961</v>
      </c>
      <c r="D30">
        <v>55.115867999999999</v>
      </c>
      <c r="E30" s="7">
        <v>2901.52</v>
      </c>
      <c r="F30" s="14">
        <f t="shared" si="2"/>
        <v>-1.4652204238177036E-2</v>
      </c>
      <c r="G30" s="14">
        <f t="shared" si="3"/>
        <v>-4.8243220275889787E-3</v>
      </c>
      <c r="H30" s="14">
        <f t="shared" si="4"/>
        <v>-4.824944424353439E-3</v>
      </c>
      <c r="I30" s="14">
        <f t="shared" si="5"/>
        <v>4.2943009181395375E-3</v>
      </c>
      <c r="J30" s="47" t="s">
        <v>32</v>
      </c>
      <c r="K30" s="47"/>
      <c r="L30" s="47"/>
      <c r="M30" s="47"/>
      <c r="N30" s="47"/>
      <c r="O30" s="47"/>
      <c r="P30" s="38"/>
    </row>
    <row r="31" spans="1:16" x14ac:dyDescent="0.35">
      <c r="A31" s="9">
        <v>43344</v>
      </c>
      <c r="B31">
        <v>89.668762000000001</v>
      </c>
      <c r="C31">
        <v>2003</v>
      </c>
      <c r="D31">
        <v>54.849936999999997</v>
      </c>
      <c r="E31" s="7">
        <v>2913.98</v>
      </c>
      <c r="F31" s="14">
        <f t="shared" si="2"/>
        <v>6.7830823849224231E-2</v>
      </c>
      <c r="G31" s="14">
        <f t="shared" si="3"/>
        <v>-0.20219170743884174</v>
      </c>
      <c r="H31" s="14">
        <f t="shared" si="4"/>
        <v>-3.0477482590362759E-2</v>
      </c>
      <c r="I31" s="14">
        <f t="shared" si="5"/>
        <v>-6.9403358979814644E-2</v>
      </c>
      <c r="J31" s="38"/>
      <c r="K31" s="42" t="s">
        <v>37</v>
      </c>
      <c r="L31" s="42" t="s">
        <v>41</v>
      </c>
      <c r="M31" s="42" t="s">
        <v>42</v>
      </c>
      <c r="N31" s="39" t="s">
        <v>33</v>
      </c>
      <c r="O31" s="39" t="s">
        <v>34</v>
      </c>
      <c r="P31" s="39" t="s">
        <v>35</v>
      </c>
    </row>
    <row r="32" spans="1:16" x14ac:dyDescent="0.35">
      <c r="A32" s="9">
        <v>43374</v>
      </c>
      <c r="B32">
        <v>95.751068000000004</v>
      </c>
      <c r="C32">
        <v>1598.01001</v>
      </c>
      <c r="D32">
        <v>53.178249000000001</v>
      </c>
      <c r="E32" s="7">
        <v>2711.74</v>
      </c>
      <c r="F32" s="14">
        <f t="shared" si="2"/>
        <v>-2.6226412430198631E-2</v>
      </c>
      <c r="G32" s="14">
        <f t="shared" si="3"/>
        <v>5.7671750128774235E-2</v>
      </c>
      <c r="H32" s="14">
        <f t="shared" si="4"/>
        <v>-0.18404460816301049</v>
      </c>
      <c r="I32" s="14">
        <f t="shared" si="5"/>
        <v>1.785938179914015E-2</v>
      </c>
      <c r="J32" s="39" t="s">
        <v>28</v>
      </c>
      <c r="K32" s="40">
        <f>IFERROR(IF(OR(K26),K26,""),"")</f>
        <v>0.48628367012029283</v>
      </c>
      <c r="L32" s="40">
        <f t="shared" ref="L32:M32" si="7">IFERROR(IF(OR(L26),L26,""),"")</f>
        <v>1.1314755287716494</v>
      </c>
      <c r="M32" s="40">
        <f t="shared" si="7"/>
        <v>1.1990802298217815</v>
      </c>
      <c r="N32" s="40">
        <v>0</v>
      </c>
      <c r="O32" s="40">
        <v>1</v>
      </c>
      <c r="P32" s="40">
        <f>IFERROR(IF(OR(O26),O26,""),"")</f>
        <v>1.0939982233265666</v>
      </c>
    </row>
    <row r="33" spans="1:16" x14ac:dyDescent="0.35">
      <c r="A33" s="9">
        <v>43405</v>
      </c>
      <c r="B33">
        <v>93.239861000000005</v>
      </c>
      <c r="C33">
        <v>1690.170044</v>
      </c>
      <c r="D33">
        <v>43.391078999999998</v>
      </c>
      <c r="E33" s="7">
        <v>2760.17</v>
      </c>
      <c r="F33" s="14">
        <f t="shared" si="2"/>
        <v>-4.6083037382477543E-2</v>
      </c>
      <c r="G33" s="14">
        <f t="shared" si="3"/>
        <v>-0.11134978617571567</v>
      </c>
      <c r="H33" s="14">
        <f t="shared" si="4"/>
        <v>-0.11361641871132078</v>
      </c>
      <c r="I33" s="14">
        <f t="shared" si="5"/>
        <v>-9.1776955767217339E-2</v>
      </c>
      <c r="J33" s="39" t="s">
        <v>49</v>
      </c>
      <c r="K33" s="26">
        <f>L28+K32*(L29-L28)</f>
        <v>4.9177020207217564E-2</v>
      </c>
      <c r="L33" s="26">
        <f>L28+L32*(L29-L28)</f>
        <v>8.7888531726298957E-2</v>
      </c>
      <c r="M33" s="26">
        <f>L28+M32*(L29-L28)</f>
        <v>9.1944813789306898E-2</v>
      </c>
      <c r="N33" s="26">
        <f>IFERROR(IF(OR($L$28+N32*($L$29-$L$28)),$L28+N32*($L$29-$L$28),""),"")</f>
        <v>0.02</v>
      </c>
      <c r="O33" s="26">
        <f>IFERROR(IF(OR($L$28+O32*($L$29-$L$28)),$L28+O32*($L$29-$L$28),""),"")</f>
        <v>0.08</v>
      </c>
      <c r="P33" s="26">
        <f>IFERROR(IF(OR($L$28+O26*($L$29-$L$28)),$L28+O26*($L$29-$L$28),""),"")</f>
        <v>8.5639893399593991E-2</v>
      </c>
    </row>
    <row r="34" spans="1:16" x14ac:dyDescent="0.35">
      <c r="A34" s="9">
        <v>43435</v>
      </c>
      <c r="B34">
        <v>88.943084999999996</v>
      </c>
      <c r="C34">
        <v>1501.969971</v>
      </c>
      <c r="D34">
        <v>38.46114</v>
      </c>
      <c r="E34" s="7">
        <v>2506.85</v>
      </c>
      <c r="F34" s="14">
        <f t="shared" si="2"/>
        <v>3.4384775387541477E-2</v>
      </c>
      <c r="G34" s="14">
        <f t="shared" si="3"/>
        <v>0.14431713894764675</v>
      </c>
      <c r="H34" s="14">
        <f t="shared" si="4"/>
        <v>5.5154059396055333E-2</v>
      </c>
      <c r="I34" s="14">
        <f t="shared" si="5"/>
        <v>7.8684404731036883E-2</v>
      </c>
    </row>
    <row r="35" spans="1:16" x14ac:dyDescent="0.35">
      <c r="A35" s="9">
        <v>43466</v>
      </c>
      <c r="B35">
        <v>92.001373000000001</v>
      </c>
      <c r="C35">
        <v>1718.7299800000001</v>
      </c>
      <c r="D35">
        <v>40.582428</v>
      </c>
      <c r="E35" s="7">
        <v>2704.1</v>
      </c>
      <c r="F35" s="14">
        <f t="shared" si="2"/>
        <v>3.2975083969670749E-2</v>
      </c>
      <c r="G35" s="14">
        <f t="shared" si="3"/>
        <v>-4.5906003222216496E-2</v>
      </c>
      <c r="H35" s="14">
        <f t="shared" si="4"/>
        <v>4.0314936306915738E-2</v>
      </c>
      <c r="I35" s="14">
        <f t="shared" si="5"/>
        <v>2.9728930143116061E-2</v>
      </c>
      <c r="K35" s="36" t="s">
        <v>50</v>
      </c>
    </row>
    <row r="36" spans="1:16" x14ac:dyDescent="0.35">
      <c r="A36" s="9">
        <v>43497</v>
      </c>
      <c r="B36">
        <v>95.035126000000005</v>
      </c>
      <c r="C36">
        <v>1639.829956</v>
      </c>
      <c r="D36">
        <v>42.218505999999998</v>
      </c>
      <c r="E36" s="7">
        <v>2784.49</v>
      </c>
      <c r="F36" s="14">
        <f t="shared" si="2"/>
        <v>-1.4748999227927606E-2</v>
      </c>
      <c r="G36" s="14">
        <f t="shared" si="3"/>
        <v>8.5935766378937961E-2</v>
      </c>
      <c r="H36" s="14">
        <f t="shared" si="4"/>
        <v>0.1017305065224241</v>
      </c>
      <c r="I36" s="14">
        <f t="shared" si="5"/>
        <v>1.7924287751078349E-2</v>
      </c>
      <c r="K36" s="36" t="s">
        <v>51</v>
      </c>
    </row>
    <row r="37" spans="1:16" x14ac:dyDescent="0.35">
      <c r="A37" s="9">
        <v>43525</v>
      </c>
      <c r="B37">
        <v>93.633453000000003</v>
      </c>
      <c r="C37">
        <v>1780.75</v>
      </c>
      <c r="D37">
        <v>46.513415999999999</v>
      </c>
      <c r="E37" s="7">
        <v>2834.4</v>
      </c>
      <c r="F37" s="14">
        <f t="shared" si="2"/>
        <v>6.0118524092025005E-2</v>
      </c>
      <c r="G37" s="14">
        <f t="shared" si="3"/>
        <v>8.1858778604520621E-2</v>
      </c>
      <c r="H37" s="14">
        <f t="shared" si="4"/>
        <v>5.6435824881148289E-2</v>
      </c>
      <c r="I37" s="14">
        <f t="shared" si="5"/>
        <v>3.9313434942139347E-2</v>
      </c>
    </row>
    <row r="38" spans="1:16" x14ac:dyDescent="0.35">
      <c r="A38" s="9">
        <v>43556</v>
      </c>
      <c r="B38">
        <v>99.262557999999999</v>
      </c>
      <c r="C38">
        <v>1926.5200199999999</v>
      </c>
      <c r="D38">
        <v>49.138438999999998</v>
      </c>
      <c r="E38" s="7">
        <v>2945.83</v>
      </c>
      <c r="F38" s="14">
        <f t="shared" si="2"/>
        <v>-1.3613421084715527E-2</v>
      </c>
      <c r="G38" s="14">
        <f t="shared" si="3"/>
        <v>-7.8613288430815165E-2</v>
      </c>
      <c r="H38" s="14">
        <f t="shared" si="4"/>
        <v>-0.12757253033617943</v>
      </c>
      <c r="I38" s="14">
        <f t="shared" si="5"/>
        <v>-6.5777726481161536E-2</v>
      </c>
    </row>
    <row r="39" spans="1:16" x14ac:dyDescent="0.35">
      <c r="A39" s="9">
        <v>43586</v>
      </c>
      <c r="B39">
        <v>97.911254999999997</v>
      </c>
      <c r="C39">
        <v>1775.0699460000001</v>
      </c>
      <c r="D39">
        <v>42.869723999999998</v>
      </c>
      <c r="E39" s="7">
        <v>2752.06</v>
      </c>
      <c r="F39" s="14">
        <f t="shared" si="2"/>
        <v>9.5001458208252121E-2</v>
      </c>
      <c r="G39" s="14">
        <f t="shared" si="3"/>
        <v>6.6791767427062165E-2</v>
      </c>
      <c r="H39" s="14">
        <f t="shared" si="4"/>
        <v>0.1348727134329113</v>
      </c>
      <c r="I39" s="14">
        <f t="shared" si="5"/>
        <v>6.8930183208214979E-2</v>
      </c>
    </row>
    <row r="40" spans="1:16" x14ac:dyDescent="0.35">
      <c r="A40" s="9">
        <v>43617</v>
      </c>
      <c r="B40">
        <v>107.21296700000001</v>
      </c>
      <c r="C40">
        <v>1893.630005</v>
      </c>
      <c r="D40">
        <v>48.651679999999999</v>
      </c>
      <c r="E40" s="7">
        <v>2941.76</v>
      </c>
      <c r="F40" s="14">
        <f t="shared" si="2"/>
        <v>-9.9569112754804845E-4</v>
      </c>
      <c r="G40" s="14">
        <f t="shared" si="3"/>
        <v>-1.4179103588929487E-2</v>
      </c>
      <c r="H40" s="14">
        <f t="shared" si="4"/>
        <v>7.6394422556425701E-2</v>
      </c>
      <c r="I40" s="14">
        <f t="shared" si="5"/>
        <v>1.3128195366039375E-2</v>
      </c>
      <c r="K40" s="41"/>
    </row>
    <row r="41" spans="1:16" x14ac:dyDescent="0.35">
      <c r="A41" s="9">
        <v>43647</v>
      </c>
      <c r="B41">
        <v>107.106216</v>
      </c>
      <c r="C41">
        <v>1866.780029</v>
      </c>
      <c r="D41">
        <v>52.368397000000002</v>
      </c>
      <c r="E41" s="7">
        <v>2980.38</v>
      </c>
      <c r="F41" s="14">
        <f t="shared" si="2"/>
        <v>3.515151725647736E-2</v>
      </c>
      <c r="G41" s="14">
        <f t="shared" si="3"/>
        <v>-4.8473836549705274E-2</v>
      </c>
      <c r="H41" s="14">
        <f t="shared" si="4"/>
        <v>-2.0183776104508278E-2</v>
      </c>
      <c r="I41" s="14">
        <f t="shared" si="5"/>
        <v>-1.8091652742267761E-2</v>
      </c>
      <c r="K41" s="41"/>
    </row>
    <row r="42" spans="1:16" x14ac:dyDescent="0.35">
      <c r="A42" s="9">
        <v>43678</v>
      </c>
      <c r="B42">
        <v>110.871162</v>
      </c>
      <c r="C42">
        <v>1776.290039</v>
      </c>
      <c r="D42">
        <v>51.311405000000001</v>
      </c>
      <c r="E42" s="7">
        <v>2926.46</v>
      </c>
      <c r="F42" s="14">
        <f t="shared" si="2"/>
        <v>4.3796483345236448E-2</v>
      </c>
      <c r="G42" s="14">
        <f t="shared" si="3"/>
        <v>-2.2732776806389521E-2</v>
      </c>
      <c r="H42" s="14">
        <f t="shared" si="4"/>
        <v>7.7038116574667859E-2</v>
      </c>
      <c r="I42" s="14">
        <f t="shared" si="5"/>
        <v>1.7181167690656807E-2</v>
      </c>
    </row>
    <row r="43" spans="1:16" x14ac:dyDescent="0.35">
      <c r="A43" s="9">
        <v>43709</v>
      </c>
      <c r="B43">
        <v>115.726929</v>
      </c>
      <c r="C43">
        <v>1735.910034</v>
      </c>
      <c r="D43">
        <v>55.264339</v>
      </c>
      <c r="E43" s="7">
        <v>2976.74</v>
      </c>
      <c r="F43" s="14">
        <f t="shared" si="2"/>
        <v>-1.1964950698726273E-2</v>
      </c>
      <c r="G43" s="14">
        <f t="shared" si="3"/>
        <v>2.3474718851702825E-2</v>
      </c>
      <c r="H43" s="14">
        <f t="shared" si="4"/>
        <v>0.11068443250538107</v>
      </c>
      <c r="I43" s="14">
        <f t="shared" si="5"/>
        <v>2.0431747482144935E-2</v>
      </c>
    </row>
    <row r="44" spans="1:16" x14ac:dyDescent="0.35">
      <c r="A44" s="9">
        <v>43739</v>
      </c>
      <c r="B44">
        <v>114.34226200000001</v>
      </c>
      <c r="C44">
        <v>1776.660034</v>
      </c>
      <c r="D44">
        <v>61.381241000000003</v>
      </c>
      <c r="E44" s="7">
        <v>3037.56</v>
      </c>
      <c r="F44" s="14">
        <f t="shared" si="2"/>
        <v>1.5606320609609758E-2</v>
      </c>
      <c r="G44" s="14">
        <f t="shared" si="3"/>
        <v>1.358730119326812E-2</v>
      </c>
      <c r="H44" s="14">
        <f t="shared" si="4"/>
        <v>7.4328539561459683E-2</v>
      </c>
      <c r="I44" s="14">
        <f t="shared" si="5"/>
        <v>3.404706409091518E-2</v>
      </c>
    </row>
    <row r="45" spans="1:16" x14ac:dyDescent="0.35">
      <c r="A45" s="9">
        <v>43770</v>
      </c>
      <c r="B45">
        <v>116.126724</v>
      </c>
      <c r="C45">
        <v>1800.8000489999999</v>
      </c>
      <c r="D45">
        <v>65.943618999999998</v>
      </c>
      <c r="E45" s="7">
        <v>3140.98</v>
      </c>
      <c r="F45" s="14">
        <f t="shared" si="2"/>
        <v>-2.0993358944664253E-3</v>
      </c>
      <c r="G45" s="14">
        <f t="shared" si="3"/>
        <v>2.6121676876964539E-2</v>
      </c>
      <c r="H45" s="14">
        <f t="shared" si="4"/>
        <v>0.10208296272001682</v>
      </c>
      <c r="I45" s="14">
        <f t="shared" si="5"/>
        <v>2.8589803182446305E-2</v>
      </c>
    </row>
    <row r="46" spans="1:16" x14ac:dyDescent="0.35">
      <c r="A46" s="9">
        <v>43800</v>
      </c>
      <c r="B46">
        <v>115.882935</v>
      </c>
      <c r="C46">
        <v>1847.839966</v>
      </c>
      <c r="D46">
        <v>72.675338999999994</v>
      </c>
      <c r="E46" s="7">
        <v>3230.78</v>
      </c>
      <c r="F46" s="14">
        <f t="shared" si="2"/>
        <v>-3.2282561707640545E-2</v>
      </c>
      <c r="G46" s="14">
        <f t="shared" si="3"/>
        <v>8.7063819356746119E-2</v>
      </c>
      <c r="H46" s="14">
        <f t="shared" si="4"/>
        <v>5.4009765265766507E-2</v>
      </c>
      <c r="I46" s="14">
        <f t="shared" si="5"/>
        <v>-1.6280898111292741E-3</v>
      </c>
    </row>
    <row r="47" spans="1:16" x14ac:dyDescent="0.35">
      <c r="A47" s="9">
        <v>43831</v>
      </c>
      <c r="B47">
        <v>112.141937</v>
      </c>
      <c r="C47">
        <v>2008.719971</v>
      </c>
      <c r="D47">
        <v>76.600516999999996</v>
      </c>
      <c r="E47" s="7">
        <v>3225.52</v>
      </c>
      <c r="F47" s="14">
        <f t="shared" si="2"/>
        <v>-5.9481173399029141E-2</v>
      </c>
      <c r="G47" s="14">
        <f t="shared" si="3"/>
        <v>-6.2213734519593666E-2</v>
      </c>
      <c r="H47" s="14">
        <f t="shared" si="4"/>
        <v>-0.11679737096291387</v>
      </c>
      <c r="I47" s="14">
        <f t="shared" si="5"/>
        <v>-8.4110469009648137E-2</v>
      </c>
    </row>
    <row r="48" spans="1:16" x14ac:dyDescent="0.35">
      <c r="A48" s="9">
        <v>43862</v>
      </c>
      <c r="B48">
        <v>105.471603</v>
      </c>
      <c r="C48">
        <v>1883.75</v>
      </c>
      <c r="D48">
        <v>67.653778000000003</v>
      </c>
      <c r="E48" s="7">
        <v>2954.22</v>
      </c>
      <c r="F48" s="14">
        <f t="shared" si="2"/>
        <v>5.5163511642086327E-2</v>
      </c>
      <c r="G48" s="14">
        <f t="shared" si="3"/>
        <v>3.5020555275381504E-2</v>
      </c>
      <c r="H48" s="14">
        <f t="shared" si="4"/>
        <v>-6.7553862254374097E-2</v>
      </c>
      <c r="I48" s="14">
        <f t="shared" si="5"/>
        <v>-0.12511932083595656</v>
      </c>
    </row>
    <row r="49" spans="1:9" x14ac:dyDescent="0.35">
      <c r="A49" s="9">
        <v>43891</v>
      </c>
      <c r="B49">
        <v>111.289787</v>
      </c>
      <c r="C49">
        <v>1949.719971</v>
      </c>
      <c r="D49">
        <v>63.083503999999998</v>
      </c>
      <c r="E49" s="7">
        <v>2584.59</v>
      </c>
      <c r="F49" s="14">
        <f t="shared" si="2"/>
        <v>7.4527656342805226E-2</v>
      </c>
      <c r="G49" s="14">
        <f t="shared" si="3"/>
        <v>0.26890016863862765</v>
      </c>
      <c r="H49" s="14">
        <f t="shared" si="4"/>
        <v>0.15537375666386577</v>
      </c>
      <c r="I49" s="14">
        <f t="shared" si="5"/>
        <v>0.12684410293315374</v>
      </c>
    </row>
    <row r="50" spans="1:9" x14ac:dyDescent="0.35">
      <c r="A50" s="9">
        <v>43922</v>
      </c>
      <c r="B50">
        <v>119.58395400000001</v>
      </c>
      <c r="C50">
        <v>2474</v>
      </c>
      <c r="D50">
        <v>72.885024999999999</v>
      </c>
      <c r="E50" s="7">
        <v>2912.43</v>
      </c>
      <c r="F50" s="14">
        <f t="shared" si="2"/>
        <v>2.0649852404110991E-2</v>
      </c>
      <c r="G50" s="14">
        <f t="shared" si="3"/>
        <v>-1.2784916329830254E-2</v>
      </c>
      <c r="H50" s="14">
        <f t="shared" si="4"/>
        <v>8.2164738229835388E-2</v>
      </c>
      <c r="I50" s="14">
        <f t="shared" si="5"/>
        <v>4.528177501261843E-2</v>
      </c>
    </row>
    <row r="51" spans="1:9" x14ac:dyDescent="0.35">
      <c r="A51" s="9">
        <v>43952</v>
      </c>
      <c r="B51">
        <v>122.05334499999999</v>
      </c>
      <c r="C51">
        <v>2442.3701169999999</v>
      </c>
      <c r="D51">
        <v>78.873604</v>
      </c>
      <c r="E51" s="7">
        <v>3044.31</v>
      </c>
      <c r="F51" s="14">
        <f t="shared" si="2"/>
        <v>-3.0252272070052544E-2</v>
      </c>
      <c r="G51" s="14">
        <f t="shared" si="3"/>
        <v>0.12956674698783988</v>
      </c>
      <c r="H51" s="14">
        <f t="shared" si="4"/>
        <v>0.15049223565338798</v>
      </c>
      <c r="I51" s="14">
        <f t="shared" si="5"/>
        <v>1.8388403283502663E-2</v>
      </c>
    </row>
    <row r="52" spans="1:9" x14ac:dyDescent="0.35">
      <c r="A52" s="9">
        <v>43983</v>
      </c>
      <c r="B52">
        <v>118.36095400000001</v>
      </c>
      <c r="C52">
        <v>2758.820068</v>
      </c>
      <c r="D52">
        <v>90.743469000000005</v>
      </c>
      <c r="E52" s="7">
        <v>3100.29</v>
      </c>
      <c r="F52" s="14">
        <f t="shared" si="2"/>
        <v>8.0313749414355096E-2</v>
      </c>
      <c r="G52" s="14">
        <f t="shared" si="3"/>
        <v>0.14711356811835397</v>
      </c>
      <c r="H52" s="14">
        <f t="shared" si="4"/>
        <v>0.16513165261513185</v>
      </c>
      <c r="I52" s="14">
        <f t="shared" si="5"/>
        <v>5.5101296975444303E-2</v>
      </c>
    </row>
    <row r="53" spans="1:9" x14ac:dyDescent="0.35">
      <c r="A53" s="9">
        <v>44013</v>
      </c>
      <c r="B53">
        <v>127.86696600000001</v>
      </c>
      <c r="C53">
        <v>3164.679932</v>
      </c>
      <c r="D53">
        <v>105.728088</v>
      </c>
      <c r="E53" s="7">
        <v>3271.12</v>
      </c>
      <c r="F53" s="14">
        <f t="shared" si="2"/>
        <v>7.3029542282249782E-2</v>
      </c>
      <c r="G53" s="14">
        <f t="shared" si="3"/>
        <v>9.0460973985156956E-2</v>
      </c>
      <c r="H53" s="14">
        <f t="shared" si="4"/>
        <v>0.21437983442961728</v>
      </c>
      <c r="I53" s="14">
        <f t="shared" si="5"/>
        <v>7.0064687324219221E-2</v>
      </c>
    </row>
    <row r="54" spans="1:9" x14ac:dyDescent="0.35">
      <c r="A54" s="9">
        <v>44044</v>
      </c>
      <c r="B54">
        <v>137.20503199999999</v>
      </c>
      <c r="C54">
        <v>3450.959961</v>
      </c>
      <c r="D54">
        <v>128.394058</v>
      </c>
      <c r="E54" s="7">
        <v>3500.31</v>
      </c>
      <c r="F54" s="14">
        <f t="shared" si="2"/>
        <v>1.1776645334698799E-2</v>
      </c>
      <c r="G54" s="14">
        <f t="shared" si="3"/>
        <v>-8.757852435715352E-2</v>
      </c>
      <c r="H54" s="14">
        <f t="shared" si="4"/>
        <v>-0.10090822115771125</v>
      </c>
      <c r="I54" s="14">
        <f t="shared" si="5"/>
        <v>-3.9227954095494399E-2</v>
      </c>
    </row>
    <row r="55" spans="1:9" x14ac:dyDescent="0.35">
      <c r="A55" s="9">
        <v>44075</v>
      </c>
      <c r="B55">
        <v>138.82084699999999</v>
      </c>
      <c r="C55">
        <v>3148.7299800000001</v>
      </c>
      <c r="D55">
        <v>115.438042</v>
      </c>
      <c r="E55" s="7">
        <v>3363</v>
      </c>
      <c r="F55" s="14">
        <f t="shared" si="2"/>
        <v>-8.2911610530657098E-3</v>
      </c>
      <c r="G55" s="14">
        <f t="shared" si="3"/>
        <v>-3.5754122682822076E-2</v>
      </c>
      <c r="H55" s="14">
        <f t="shared" si="4"/>
        <v>-6.0012114550591522E-2</v>
      </c>
      <c r="I55" s="14">
        <f t="shared" si="5"/>
        <v>-2.7665774606006499E-2</v>
      </c>
    </row>
    <row r="56" spans="1:9" x14ac:dyDescent="0.35">
      <c r="A56" s="9">
        <v>44105</v>
      </c>
      <c r="B56">
        <v>137.669861</v>
      </c>
      <c r="C56">
        <v>3036.1499020000001</v>
      </c>
      <c r="D56">
        <v>108.510361</v>
      </c>
      <c r="E56" s="7">
        <v>3269.96</v>
      </c>
      <c r="F56" s="14">
        <f t="shared" si="2"/>
        <v>0.10118925012933655</v>
      </c>
      <c r="G56" s="14">
        <f t="shared" si="3"/>
        <v>4.3439929271318345E-2</v>
      </c>
      <c r="H56" s="14">
        <f t="shared" si="4"/>
        <v>9.3606471367282618E-2</v>
      </c>
      <c r="I56" s="14">
        <f t="shared" si="5"/>
        <v>0.10754565805086314</v>
      </c>
    </row>
    <row r="57" spans="1:9" x14ac:dyDescent="0.35">
      <c r="A57" s="9">
        <v>44136</v>
      </c>
      <c r="B57">
        <v>151.600571</v>
      </c>
      <c r="C57">
        <v>3168.040039</v>
      </c>
      <c r="D57">
        <v>118.667633</v>
      </c>
      <c r="E57" s="7">
        <v>3621.63</v>
      </c>
      <c r="F57" s="14">
        <f t="shared" si="2"/>
        <v>-5.6548197301974579E-2</v>
      </c>
      <c r="G57" s="14">
        <f t="shared" si="3"/>
        <v>2.8058323728780366E-2</v>
      </c>
      <c r="H57" s="14">
        <f t="shared" si="4"/>
        <v>0.11649669459573708</v>
      </c>
      <c r="I57" s="14">
        <f t="shared" si="5"/>
        <v>3.712140665943231E-2</v>
      </c>
    </row>
    <row r="58" spans="1:9" x14ac:dyDescent="0.35">
      <c r="A58" s="9">
        <v>44166</v>
      </c>
      <c r="B58">
        <v>143.02783199999999</v>
      </c>
      <c r="C58">
        <v>3256.929932</v>
      </c>
      <c r="D58">
        <v>132.49202</v>
      </c>
      <c r="E58" s="7">
        <v>3756.07</v>
      </c>
      <c r="F58" s="14">
        <f t="shared" si="2"/>
        <v>-2.1827660787027803E-2</v>
      </c>
      <c r="G58" s="14">
        <f t="shared" si="3"/>
        <v>-1.5576012397923389E-2</v>
      </c>
      <c r="H58" s="14">
        <f t="shared" si="4"/>
        <v>-5.5015615280075147E-3</v>
      </c>
      <c r="I58" s="14">
        <f t="shared" si="5"/>
        <v>-1.1136640158463607E-2</v>
      </c>
    </row>
    <row r="59" spans="1:9" x14ac:dyDescent="0.35">
      <c r="A59" s="9">
        <v>44197</v>
      </c>
      <c r="B59">
        <v>139.905869</v>
      </c>
      <c r="C59">
        <v>3206.1999510000001</v>
      </c>
      <c r="D59">
        <v>131.76310699999999</v>
      </c>
      <c r="E59" s="7">
        <v>3714.24</v>
      </c>
      <c r="F59" s="14">
        <f t="shared" si="2"/>
        <v>-7.5236743642255632E-2</v>
      </c>
      <c r="G59" s="14">
        <f t="shared" si="3"/>
        <v>-3.5328432640226226E-2</v>
      </c>
      <c r="H59" s="14">
        <f t="shared" si="4"/>
        <v>-8.1085185703764551E-2</v>
      </c>
      <c r="I59" s="14">
        <f t="shared" si="5"/>
        <v>2.6091474971999817E-2</v>
      </c>
    </row>
    <row r="60" spans="1:9" x14ac:dyDescent="0.35">
      <c r="A60" s="9">
        <v>44228</v>
      </c>
      <c r="B60">
        <v>129.379807</v>
      </c>
      <c r="C60">
        <v>3092.929932</v>
      </c>
      <c r="D60">
        <v>121.079071</v>
      </c>
      <c r="E60" s="7">
        <v>3811.15</v>
      </c>
      <c r="F60" s="14">
        <f t="shared" si="2"/>
        <v>4.4796836031761877E-2</v>
      </c>
      <c r="G60" s="14">
        <f t="shared" si="3"/>
        <v>-1.2169655901535625E-2</v>
      </c>
      <c r="H60" s="14">
        <f t="shared" si="4"/>
        <v>-9.7380083135920614E-3</v>
      </c>
      <c r="I60" s="14">
        <f t="shared" si="5"/>
        <v>3.8675990186689102E-2</v>
      </c>
    </row>
    <row r="61" spans="1:9" x14ac:dyDescent="0.35">
      <c r="A61" s="9">
        <v>44256</v>
      </c>
      <c r="B61">
        <v>135.175613</v>
      </c>
      <c r="C61">
        <v>3055.290039</v>
      </c>
      <c r="D61">
        <v>119.900002</v>
      </c>
      <c r="E61" s="7">
        <v>3958.55</v>
      </c>
      <c r="F61" s="14">
        <f t="shared" si="2"/>
        <v>4.8410285367079808E-3</v>
      </c>
      <c r="G61" s="14">
        <f t="shared" si="3"/>
        <v>1.269602509249701E-2</v>
      </c>
      <c r="H61" s="14">
        <f t="shared" si="4"/>
        <v>1.8765637718671568E-2</v>
      </c>
      <c r="I61" s="14">
        <f t="shared" si="5"/>
        <v>3.6225385557842049E-3</v>
      </c>
    </row>
    <row r="62" spans="1:9" x14ac:dyDescent="0.35">
      <c r="A62" s="9">
        <v>44286</v>
      </c>
      <c r="B62">
        <v>135.83000200000001</v>
      </c>
      <c r="C62">
        <v>3094.080078</v>
      </c>
      <c r="D62">
        <v>122.150002</v>
      </c>
      <c r="E62" s="7">
        <v>3972.89</v>
      </c>
    </row>
  </sheetData>
  <mergeCells count="3">
    <mergeCell ref="K10:L10"/>
    <mergeCell ref="K18:L18"/>
    <mergeCell ref="J30:O3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S&amp;P500</vt:lpstr>
      <vt:lpstr>wmt</vt:lpstr>
      <vt:lpstr>amazon</vt:lpstr>
      <vt:lpstr>apple</vt:lpstr>
      <vt:lpstr>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caoxi</dc:creator>
  <cp:lastModifiedBy>Foley, Maggie</cp:lastModifiedBy>
  <dcterms:created xsi:type="dcterms:W3CDTF">2021-03-31T01:58:11Z</dcterms:created>
  <dcterms:modified xsi:type="dcterms:W3CDTF">2021-07-30T00:24:49Z</dcterms:modified>
</cp:coreProperties>
</file>