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11760"/>
  </bookViews>
  <sheets>
    <sheet name="Mini Case" sheetId="1" r:id="rId1"/>
  </sheets>
  <definedNames>
    <definedName name="_xlnm.Print_Area" localSheetId="0">'Mini Case'!$A$1:$G$395</definedName>
  </definedNames>
  <calcPr calcId="12451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6" i="1"/>
  <c r="H107" s="1"/>
  <c r="A100" s="1"/>
  <c r="H102"/>
  <c r="H103" s="1"/>
  <c r="B34"/>
  <c r="B35" s="1"/>
  <c r="C179" l="1"/>
  <c r="I1"/>
  <c r="C339" l="1"/>
  <c r="C341"/>
  <c r="C343"/>
  <c r="E339"/>
  <c r="E341"/>
  <c r="F340"/>
  <c r="E343"/>
  <c r="B343"/>
  <c r="B341"/>
  <c r="H315"/>
  <c r="H314"/>
  <c r="H313"/>
  <c r="H312"/>
  <c r="H311"/>
  <c r="F315"/>
  <c r="F314"/>
  <c r="F313"/>
  <c r="F312"/>
  <c r="F311"/>
  <c r="B339"/>
  <c r="C207"/>
  <c r="C222" s="1"/>
  <c r="C221"/>
  <c r="C236" s="1"/>
  <c r="C227"/>
  <c r="C242" s="1"/>
  <c r="C255" s="1"/>
  <c r="C226"/>
  <c r="C241" s="1"/>
  <c r="C254" s="1"/>
  <c r="C225"/>
  <c r="C240" s="1"/>
  <c r="C253" s="1"/>
  <c r="C224"/>
  <c r="C239" s="1"/>
  <c r="C223"/>
  <c r="C238"/>
  <c r="C252" s="1"/>
  <c r="C250"/>
  <c r="D275"/>
  <c r="C234"/>
  <c r="C235" s="1"/>
  <c r="M317"/>
  <c r="M319"/>
  <c r="M320"/>
  <c r="E310" s="1"/>
  <c r="B318"/>
  <c r="B319" s="1"/>
  <c r="I310" s="1"/>
  <c r="B311"/>
  <c r="B312" s="1"/>
  <c r="G310" s="1"/>
  <c r="H128"/>
  <c r="B166"/>
  <c r="E179"/>
  <c r="C196"/>
  <c r="B149"/>
  <c r="C237"/>
  <c r="H126"/>
  <c r="H122"/>
  <c r="H118"/>
  <c r="H127"/>
  <c r="H123"/>
  <c r="H119"/>
  <c r="F342" l="1"/>
  <c r="C251"/>
  <c r="H121"/>
  <c r="B60"/>
  <c r="B73" s="1"/>
  <c r="H124"/>
  <c r="D342"/>
  <c r="H125"/>
  <c r="H120"/>
  <c r="D340"/>
</calcChain>
</file>

<file path=xl/sharedStrings.xml><?xml version="1.0" encoding="utf-8"?>
<sst xmlns="http://schemas.openxmlformats.org/spreadsheetml/2006/main" count="193" uniqueCount="113">
  <si>
    <t>PV  =</t>
  </si>
  <si>
    <t>Current Yield</t>
  </si>
  <si>
    <t>Current Yield =</t>
  </si>
  <si>
    <t>Bonds with Semiannual Coupons</t>
  </si>
  <si>
    <t>Par value</t>
  </si>
  <si>
    <t>Finding the "Fair Value" of a Bond</t>
  </si>
  <si>
    <t>Value of bond =</t>
  </si>
  <si>
    <t>The PV function can only be used if the payments are constant, but that is normally the case for bonds.</t>
  </si>
  <si>
    <t>Years to Mat:</t>
  </si>
  <si>
    <t>Coupon rate:</t>
  </si>
  <si>
    <t>Annual Pmt:</t>
  </si>
  <si>
    <t>Par value = FV:</t>
  </si>
  <si>
    <t>Bond Value</t>
  </si>
  <si>
    <t>Yield to Call</t>
  </si>
  <si>
    <t>Yield to Maturity (YTM)</t>
  </si>
  <si>
    <t>Value of Bond in Given Year:</t>
  </si>
  <si>
    <t>Current price:</t>
  </si>
  <si>
    <t>Call price  = FV</t>
  </si>
  <si>
    <t>Use the Rate function to solve the problem.</t>
  </si>
  <si>
    <t>Use the Rate function with adjusted data to solve the problem.</t>
  </si>
  <si>
    <t>Semiannual pmt = $100/2 =</t>
  </si>
  <si>
    <t>Note that the bond is now more valuable, because interest payments come in faster.</t>
  </si>
  <si>
    <t>Capital Gains Yield</t>
  </si>
  <si>
    <t>YTM =</t>
  </si>
  <si>
    <t xml:space="preserve">               +</t>
  </si>
  <si>
    <t>Capital Gains Yield =</t>
  </si>
  <si>
    <t>YTM</t>
  </si>
  <si>
    <t xml:space="preserve">             -</t>
  </si>
  <si>
    <t>YTM:</t>
  </si>
  <si>
    <t>-</t>
  </si>
  <si>
    <t>Current and Capital Gains Yields</t>
  </si>
  <si>
    <t>Periods to maturity = 10*2 =</t>
  </si>
  <si>
    <t>Periodic rate = 13%/2 =</t>
  </si>
  <si>
    <t>Future Value:</t>
  </si>
  <si>
    <t>Situation</t>
  </si>
  <si>
    <t>Call Provisions and Sinking Funds</t>
  </si>
  <si>
    <t>You pick the rate for a bond:</t>
  </si>
  <si>
    <t>Going rate, r:</t>
  </si>
  <si>
    <t>Going rate, r =YTM:</t>
  </si>
  <si>
    <t>The easiest way to solve this problem is to use Excel's PV function.  Click fx, then financial, then PV.  Then fill in the menu items as shown in our snapshot in the screen shown just below.</t>
  </si>
  <si>
    <t>Thus, this bond sells at its par value.  That situation always exists if the going rate is equal to the coupon rate.</t>
  </si>
  <si>
    <t>We could simply go to the input data section shown above, change the value for r from 10% to 13%. You can set up a data table to show the bond's value at a range of rates, i.e., to show the bond's sensitivity to changes in interest rates.  This is done below.</t>
  </si>
  <si>
    <t>We can use the data table to construct a graph that shows the bond's sensitivity to changing rates.</t>
  </si>
  <si>
    <t xml:space="preserve">    (2.)  What would happen to the value of the 10-year bond over time if the required rate of return remained at 13 percent, or if it remained at 7 percent?   Would we now have a premium or a discount bond in either situation? You pick a rate.</t>
  </si>
  <si>
    <t xml:space="preserve">    (2.) What are the total return, the current yield, and the capital gains yield for the discount bond?  (Assume the bond is held to maturity and the company does not default on the bond.)</t>
  </si>
  <si>
    <t xml:space="preserve">The current yield is the annual interest payment divided by the bond's current price.  The current yield provides information regarding the amount of cash income that a bond will generate in a given year.  However, it does not account for any capital gains or losses that will be realized if the bond is held to maturity or call.  </t>
  </si>
  <si>
    <t>Simply divide the annual interest payment by the price of the bond.  Even if the bond made semiannual payments, we would still use the annual interest.</t>
  </si>
  <si>
    <t>The current yield provides information on a bond's cash return, but it gives no indication of the bond's total return. To see this, consider a zero coupon bond.  Since zeros pay no coupon, the current yield is zero because there is no interest income.  However, the zero appreciates through time, and its total return clearly exceeds zero.</t>
  </si>
  <si>
    <t>Interest Rate Risk is the risk of a decline in a bond's price due to an increase in interest rates.  Price sensitivity to interest rates is greater (1) the longer the maturity and (2) the smaller the coupon payment.  Thus, if two bonds have the same coupon, the bond with the longer maturity will have more interest rate sensitivity, and if two bonds have the same maturity, the one with the smaller coupon payment will have more interest rate sensitivity.</t>
  </si>
  <si>
    <t>Since most bonds pay interest semiannually, we now look at the valuation of semiannual bonds.  We must make three modifications to our original valuation model: (1) divide the coupon payment by 2, (2) multiply the years to maturity by 2, and (3) divide the nominal interest rate by 2.</t>
  </si>
  <si>
    <t xml:space="preserve">    (2.) If you bought this bond, do you think you would be more likely to earn the YTM or the YTC?  Why?</t>
  </si>
  <si>
    <t xml:space="preserve">    (1.) What is the bond's nominal yield to call (YTC)?</t>
  </si>
  <si>
    <t>The yield to call is the rate of return investors will receive if their bonds are called.  If the issuer has the right to call the bonds, and if interest rates fall, then it would be logical for the issuer to call the bonds and replace them with new bonds that carry a lower coupon.  The yield to call (YTC) is found similarly to the YTM. The same formula is used, but years to maturity is replaced with years to call, and the maturity value is replaced with the call price.</t>
  </si>
  <si>
    <t>A call provision that allows the issuer to redeem the bond at a specified time before the maturity date.  If interest rates fall, the issuer can refund the bonds and issue new bonds at a lower rate.  Because of this, borrowers are willing to pay more and lenders require more on callable bonds.</t>
  </si>
  <si>
    <t>In a sinking fund provision, the issuer pays off the loan over its life rather than all at the maturity date.  A sinking fund reduces the risk to the investor and shortens the maturity.  This is not good for investors if rates fall after issuance.</t>
  </si>
  <si>
    <t>If rates fall, the bond goes to a premium, but it moves towards par as maturity approaches.  The reverse hold if rates rise and the bond sells at a discount.  If the going rate remains equal to the coupon rate, the bond will continue to sell at par.  Note that the above graph assumes that interest rates stay constant after the initial change.  That is most unlikely--interest rates fluctuate, and so do the prices of outstanding bonds.</t>
  </si>
  <si>
    <t>Your choice:</t>
  </si>
  <si>
    <t>Resulting bond prices</t>
  </si>
  <si>
    <t>See RATE function at right.</t>
  </si>
  <si>
    <t>Put B37 here.</t>
  </si>
  <si>
    <t>1-Yr Maturity</t>
  </si>
  <si>
    <t>Price</t>
  </si>
  <si>
    <t>10-Yr Maturity</t>
  </si>
  <si>
    <t>Enter your choice for years to maturity:</t>
  </si>
  <si>
    <t>Scratch sheet for Your Choice</t>
  </si>
  <si>
    <t>Excel Bond Functions</t>
  </si>
  <si>
    <t>Settlement (today)</t>
  </si>
  <si>
    <t>Maturity</t>
  </si>
  <si>
    <t>Coupon rate</t>
  </si>
  <si>
    <t>Going rate, r</t>
  </si>
  <si>
    <t>Redemption (par value)</t>
  </si>
  <si>
    <t>Frequency (for semiannual)</t>
  </si>
  <si>
    <t>Basis (360 or 365 day year)</t>
  </si>
  <si>
    <t>Value of bond  =</t>
  </si>
  <si>
    <t>or</t>
  </si>
  <si>
    <t>Notice that you could choose a current date that is between coupon payments, and the PRICE function will calculate the correct price.  See the example below.</t>
  </si>
  <si>
    <t>Issue date</t>
  </si>
  <si>
    <t>First interest date</t>
  </si>
  <si>
    <t>Accrued interest  =</t>
  </si>
  <si>
    <t>This is the value of the bond, but it does not include the accrued interest you would pay.  The ACCRINT function will calculate accrued interest, as shown below.</t>
  </si>
  <si>
    <t>Suppose the bond's price is $1,150.  You can also calculate the yield using the YIELD function, as shown below.</t>
  </si>
  <si>
    <t>Yield</t>
  </si>
  <si>
    <t>Curent price</t>
  </si>
  <si>
    <t>Sam Strother and Shawna Tibbs are vice-presidents of Mutual of Seattle Insurance Company and co-directors of the company's pension fund management division.  A major new client, the Northwestern Municipal Alliance, has requested that Mutual of Seattle present an investment seminar to the mayors of the represented cities, and Strother and Tibbs, who will make the actual presentation, have asked you to help them by answering the following questions.  Because the Boeing Company operates in one of the league's cities, you are to work Boeing into the presentation.</t>
  </si>
  <si>
    <t>Rate</t>
  </si>
  <si>
    <t>Your Choice of Maturity</t>
  </si>
  <si>
    <t>Number of semiannual periods to call:</t>
  </si>
  <si>
    <t>Seminannual coupon rate:</t>
  </si>
  <si>
    <t>Seminannual Pmt:</t>
  </si>
  <si>
    <t>Semiannual Rate = I  = YTC  =</t>
  </si>
  <si>
    <t>Annual nominal rate =</t>
  </si>
  <si>
    <r>
      <t>First, we list the key features of the bond as "</t>
    </r>
    <r>
      <rPr>
        <b/>
        <u/>
        <sz val="10"/>
        <color indexed="16"/>
        <rFont val="Arial"/>
        <family val="2"/>
      </rPr>
      <t>model inputs"</t>
    </r>
    <r>
      <rPr>
        <b/>
        <sz val="10"/>
        <color indexed="16"/>
        <rFont val="Arial"/>
        <family val="2"/>
      </rPr>
      <t>:</t>
    </r>
  </si>
  <si>
    <r>
      <t>Going rate, r</t>
    </r>
    <r>
      <rPr>
        <b/>
        <vertAlign val="subscript"/>
        <sz val="10"/>
        <rFont val="Arial"/>
        <family val="2"/>
      </rPr>
      <t>d</t>
    </r>
    <r>
      <rPr>
        <b/>
        <sz val="10"/>
        <rFont val="Arial"/>
        <family val="2"/>
      </rPr>
      <t>:</t>
    </r>
  </si>
  <si>
    <t xml:space="preserve">To make the data table, first type the headings, then type the rates in cells in the left column. Since the input values are listed down a column, type the formula in the row above the first value and one cell to the right of the column of values (this is B73; note that the formula in B73 actually just refers to the bond pricing formula above in B60). Select the range of cells that contains the formulas and values you want to substitute (A73:B78). Then click Data, What-If-Analysis, and then Data Table to get the menu.  The input data are in a column, so put the cursor on "column input cell" and enter the cell with the value for r (B37), then Click OK to complete the operation and get the table. </t>
  </si>
  <si>
    <r>
      <t>r</t>
    </r>
    <r>
      <rPr>
        <b/>
        <vertAlign val="subscript"/>
        <sz val="10"/>
        <rFont val="Arial"/>
        <family val="2"/>
      </rPr>
      <t>d</t>
    </r>
  </si>
  <si>
    <t>1-Year P</t>
  </si>
  <si>
    <t>Change</t>
  </si>
  <si>
    <t>10-Year P</t>
  </si>
  <si>
    <t>As the interst rate goes from 5% to 15%, the price changes are bigger for the 10-year bond.</t>
  </si>
  <si>
    <r>
      <t xml:space="preserve">Suppose today's date is </t>
    </r>
    <r>
      <rPr>
        <b/>
        <sz val="10"/>
        <color indexed="10"/>
        <rFont val="Arial"/>
        <family val="2"/>
      </rPr>
      <t>January 1, 2018</t>
    </r>
    <r>
      <rPr>
        <b/>
        <sz val="10"/>
        <rFont val="Arial"/>
        <family val="2"/>
      </rPr>
      <t xml:space="preserve">, and the bond matures on </t>
    </r>
    <r>
      <rPr>
        <b/>
        <sz val="10"/>
        <color indexed="10"/>
        <rFont val="Arial"/>
        <family val="2"/>
      </rPr>
      <t>December 31, 2027</t>
    </r>
  </si>
  <si>
    <r>
      <t>a.  What are call provisions and sinking fund provisions?  Do these provisions make bonds more or less risky?</t>
    </r>
    <r>
      <rPr>
        <b/>
        <sz val="10"/>
        <rFont val="Arial"/>
        <family val="2"/>
      </rPr>
      <t xml:space="preserve"> </t>
    </r>
  </si>
  <si>
    <t>b.  How is the value of a bond determined?  What is the value of a 10-year, $1,000 par value bond with a 10 percent annual coupon if its required rate of return is 10 percent?</t>
  </si>
  <si>
    <t xml:space="preserve"> </t>
  </si>
  <si>
    <t xml:space="preserve">c.  (1.) What would be the value of the bond described in Part d if, just after it had been issued, the expected inflation rate rose by 3 percentage points, causing investors to require a 13 percent return?  Would we now have a discount or a premium bond? </t>
  </si>
  <si>
    <r>
      <t>d.  (1.) What is the yield to maturity on a 10-year, 9 percent annual coupon, $1,000 par value bond that sells for $887.00? That sells for $1,134.20?  What does the fact that a bond sells at a discount or at a premium tell you about the relationship between r</t>
    </r>
    <r>
      <rPr>
        <b/>
        <vertAlign val="subscript"/>
        <sz val="10"/>
        <color indexed="18"/>
        <rFont val="Arial"/>
        <family val="2"/>
      </rPr>
      <t>d</t>
    </r>
    <r>
      <rPr>
        <b/>
        <sz val="10"/>
        <color indexed="18"/>
        <rFont val="Arial"/>
        <family val="2"/>
      </rPr>
      <t xml:space="preserve"> and the bond's coupon rate? What is the yield-to-maturity of the bond?</t>
    </r>
  </si>
  <si>
    <r>
      <t>e.  How does the equation for valuing a bond change if semiannual payments are made? Find the value of a 10-year, semiannual payment, 10 percent coupon bond if nominal r</t>
    </r>
    <r>
      <rPr>
        <b/>
        <vertAlign val="subscript"/>
        <sz val="10"/>
        <color indexed="18"/>
        <rFont val="Arial"/>
        <family val="2"/>
      </rPr>
      <t>d</t>
    </r>
    <r>
      <rPr>
        <b/>
        <sz val="10"/>
        <color indexed="18"/>
        <rFont val="Arial"/>
        <family val="2"/>
      </rPr>
      <t xml:space="preserve"> = 13%.  </t>
    </r>
  </si>
  <si>
    <t>f. Suppose a 10-year, 10 percent, semiannual coupon bond with a par value of $1,000 is currently selling for $1,135.90, producing a nominal yield to maturity of 8 percent. However, the bond can be called after 5 years for a price of $1,050.</t>
  </si>
  <si>
    <t>g. What is interest rate (or price) risk?  Which bond has more interest rate risk, an annual payment 1-year bond or a 10-year bond?  Why?</t>
  </si>
  <si>
    <t xml:space="preserve">years  </t>
  </si>
  <si>
    <t>price</t>
  </si>
  <si>
    <t xml:space="preserve">Instrcution: Use the above table; Use years instead of years to maturity for column input cell value. </t>
  </si>
  <si>
    <t xml:space="preserve">Scratch sheet: </t>
  </si>
  <si>
    <t>Chapter 7  Mini Case</t>
  </si>
</sst>
</file>

<file path=xl/styles.xml><?xml version="1.0" encoding="utf-8"?>
<styleSheet xmlns="http://schemas.openxmlformats.org/spreadsheetml/2006/main">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quot;$&quot;#,##0"/>
    <numFmt numFmtId="166" formatCode="&quot;$&quot;#,##0.00"/>
    <numFmt numFmtId="167" formatCode="_(* #,##0_);_(* \(#,##0\);_(* &quot;-&quot;??_);_(@_)"/>
    <numFmt numFmtId="168" formatCode="&quot;$&quot;#,##0.0000"/>
  </numFmts>
  <fonts count="35">
    <font>
      <sz val="10"/>
      <name val="Arial"/>
    </font>
    <font>
      <sz val="10"/>
      <name val="Arial"/>
      <family val="2"/>
    </font>
    <font>
      <b/>
      <sz val="10"/>
      <name val="Times New Roman"/>
      <family val="1"/>
    </font>
    <font>
      <b/>
      <sz val="12"/>
      <color indexed="18"/>
      <name val="Times New Roman"/>
      <family val="1"/>
    </font>
    <font>
      <b/>
      <sz val="10"/>
      <color indexed="10"/>
      <name val="Times New Roman"/>
      <family val="1"/>
    </font>
    <font>
      <b/>
      <sz val="10"/>
      <color indexed="18"/>
      <name val="Times New Roman"/>
      <family val="1"/>
    </font>
    <font>
      <b/>
      <sz val="12"/>
      <color indexed="16"/>
      <name val="Times New Roman"/>
      <family val="1"/>
    </font>
    <font>
      <sz val="10"/>
      <name val="Arial"/>
      <family val="2"/>
    </font>
    <font>
      <sz val="10"/>
      <color indexed="18"/>
      <name val="Arial"/>
      <family val="2"/>
    </font>
    <font>
      <sz val="10"/>
      <color indexed="8"/>
      <name val="Arial"/>
      <family val="2"/>
    </font>
    <font>
      <b/>
      <sz val="10"/>
      <name val="Arial"/>
      <family val="2"/>
    </font>
    <font>
      <b/>
      <sz val="8"/>
      <name val="Arial"/>
      <family val="2"/>
    </font>
    <font>
      <b/>
      <sz val="12"/>
      <color indexed="16"/>
      <name val="Arial"/>
      <family val="2"/>
    </font>
    <font>
      <b/>
      <sz val="12"/>
      <color indexed="18"/>
      <name val="Arial"/>
      <family val="2"/>
    </font>
    <font>
      <b/>
      <sz val="10"/>
      <color indexed="16"/>
      <name val="Arial"/>
      <family val="2"/>
    </font>
    <font>
      <b/>
      <sz val="10"/>
      <color indexed="18"/>
      <name val="Arial"/>
      <family val="2"/>
    </font>
    <font>
      <b/>
      <sz val="10"/>
      <color indexed="10"/>
      <name val="Arial"/>
      <family val="2"/>
    </font>
    <font>
      <b/>
      <u/>
      <sz val="10"/>
      <color indexed="16"/>
      <name val="Arial"/>
      <family val="2"/>
    </font>
    <font>
      <b/>
      <sz val="10"/>
      <color indexed="12"/>
      <name val="Arial"/>
      <family val="2"/>
    </font>
    <font>
      <b/>
      <vertAlign val="subscript"/>
      <sz val="10"/>
      <name val="Arial"/>
      <family val="2"/>
    </font>
    <font>
      <b/>
      <sz val="10"/>
      <color indexed="20"/>
      <name val="Arial"/>
      <family val="2"/>
    </font>
    <font>
      <b/>
      <sz val="10"/>
      <color indexed="14"/>
      <name val="Arial"/>
      <family val="2"/>
    </font>
    <font>
      <b/>
      <sz val="10"/>
      <color indexed="53"/>
      <name val="Arial"/>
      <family val="2"/>
    </font>
    <font>
      <b/>
      <vertAlign val="subscript"/>
      <sz val="10"/>
      <color indexed="18"/>
      <name val="Arial"/>
      <family val="2"/>
    </font>
    <font>
      <b/>
      <sz val="10"/>
      <color indexed="8"/>
      <name val="Arial"/>
      <family val="2"/>
    </font>
    <font>
      <b/>
      <sz val="10"/>
      <color indexed="57"/>
      <name val="Arial"/>
      <family val="2"/>
    </font>
    <font>
      <b/>
      <sz val="10"/>
      <color indexed="17"/>
      <name val="Arial"/>
      <family val="2"/>
    </font>
    <font>
      <b/>
      <sz val="10"/>
      <color indexed="9"/>
      <name val="Arial"/>
      <family val="2"/>
    </font>
    <font>
      <b/>
      <sz val="10"/>
      <color rgb="FFFF0000"/>
      <name val="Arial"/>
      <family val="2"/>
    </font>
    <font>
      <b/>
      <u/>
      <sz val="10"/>
      <color rgb="FF0000FF"/>
      <name val="Arial"/>
      <family val="2"/>
    </font>
    <font>
      <b/>
      <sz val="10"/>
      <color rgb="FF0000FF"/>
      <name val="Arial"/>
      <family val="2"/>
    </font>
    <font>
      <b/>
      <sz val="10"/>
      <color rgb="FF0000FF"/>
      <name val="Times New Roman"/>
      <family val="1"/>
    </font>
    <font>
      <b/>
      <u/>
      <sz val="10"/>
      <color rgb="FFCC6600"/>
      <name val="Arial"/>
      <family val="2"/>
    </font>
    <font>
      <b/>
      <sz val="10"/>
      <color rgb="FFCC6600"/>
      <name val="Arial"/>
      <family val="2"/>
    </font>
    <font>
      <b/>
      <sz val="10"/>
      <color rgb="FFCC6600"/>
      <name val="Times New Roman"/>
      <family val="1"/>
    </font>
  </fonts>
  <fills count="1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2"/>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rgb="FFFFFFCC"/>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2" fillId="0" borderId="0" xfId="0" applyFont="1"/>
    <xf numFmtId="0" fontId="3" fillId="0" borderId="0" xfId="0" applyFont="1"/>
    <xf numFmtId="0" fontId="0" fillId="0" borderId="0" xfId="0" applyAlignment="1">
      <alignment wrapText="1"/>
    </xf>
    <xf numFmtId="0" fontId="0" fillId="0" borderId="0" xfId="0" applyAlignment="1"/>
    <xf numFmtId="0" fontId="7" fillId="0" borderId="0" xfId="0" applyFont="1" applyAlignment="1"/>
    <xf numFmtId="0" fontId="0" fillId="0" borderId="0" xfId="0" applyAlignment="1">
      <alignment horizontal="center"/>
    </xf>
    <xf numFmtId="0" fontId="0" fillId="0" borderId="16" xfId="0" applyBorder="1" applyAlignment="1">
      <alignment wrapText="1"/>
    </xf>
    <xf numFmtId="0" fontId="0" fillId="0" borderId="17" xfId="0" applyBorder="1" applyAlignment="1">
      <alignment wrapText="1"/>
    </xf>
    <xf numFmtId="0" fontId="8" fillId="0" borderId="0" xfId="0" applyFont="1" applyAlignment="1">
      <alignment wrapText="1"/>
    </xf>
    <xf numFmtId="0" fontId="8" fillId="0" borderId="0" xfId="0" applyFont="1" applyAlignment="1"/>
    <xf numFmtId="0" fontId="2" fillId="0" borderId="0" xfId="0" applyFont="1" applyAlignment="1"/>
    <xf numFmtId="0" fontId="10" fillId="0" borderId="0" xfId="0" applyFont="1"/>
    <xf numFmtId="22" fontId="11" fillId="0" borderId="0" xfId="0" applyNumberFormat="1" applyFont="1" applyAlignment="1">
      <alignment horizontal="center"/>
    </xf>
    <xf numFmtId="14" fontId="10" fillId="0" borderId="0" xfId="0" quotePrefix="1" applyNumberFormat="1" applyFont="1" applyAlignment="1">
      <alignment horizontal="right"/>
    </xf>
    <xf numFmtId="0" fontId="13" fillId="0" borderId="0" xfId="0" applyFont="1"/>
    <xf numFmtId="0" fontId="14" fillId="0" borderId="0" xfId="0" applyFont="1"/>
    <xf numFmtId="0" fontId="15" fillId="0" borderId="0" xfId="0" applyFont="1"/>
    <xf numFmtId="0" fontId="15" fillId="0" borderId="0" xfId="0" applyFont="1" applyAlignment="1">
      <alignment horizontal="left"/>
    </xf>
    <xf numFmtId="0" fontId="18" fillId="0" borderId="0" xfId="0" applyFont="1" applyAlignment="1">
      <alignment horizontal="right"/>
    </xf>
    <xf numFmtId="0" fontId="10" fillId="0" borderId="0" xfId="0" applyFont="1" applyAlignment="1">
      <alignment horizontal="left"/>
    </xf>
    <xf numFmtId="9" fontId="18" fillId="0" borderId="0" xfId="3" applyFont="1" applyAlignment="1">
      <alignment horizontal="right"/>
    </xf>
    <xf numFmtId="8" fontId="10" fillId="2" borderId="12" xfId="0" applyNumberFormat="1" applyFont="1" applyFill="1" applyBorder="1"/>
    <xf numFmtId="8" fontId="10" fillId="0" borderId="0" xfId="0" applyNumberFormat="1" applyFont="1" applyBorder="1"/>
    <xf numFmtId="8" fontId="10" fillId="0" borderId="0" xfId="0" applyNumberFormat="1" applyFont="1"/>
    <xf numFmtId="0" fontId="10" fillId="0" borderId="0" xfId="0" applyFont="1" applyBorder="1" applyAlignment="1">
      <alignment horizontal="center"/>
    </xf>
    <xf numFmtId="2" fontId="10" fillId="0" borderId="0" xfId="0" applyNumberFormat="1" applyFont="1"/>
    <xf numFmtId="0" fontId="10" fillId="0" borderId="0" xfId="0" applyFont="1" applyBorder="1" applyAlignment="1">
      <alignment horizontal="left"/>
    </xf>
    <xf numFmtId="0" fontId="20" fillId="0" borderId="0" xfId="0" applyFont="1" applyBorder="1" applyAlignment="1">
      <alignment horizontal="right"/>
    </xf>
    <xf numFmtId="0" fontId="20" fillId="0" borderId="0" xfId="0" applyFont="1" applyFill="1" applyBorder="1" applyAlignment="1">
      <alignment horizontal="center"/>
    </xf>
    <xf numFmtId="165" fontId="20" fillId="0" borderId="0" xfId="0" applyNumberFormat="1" applyFont="1" applyFill="1" applyBorder="1" applyAlignment="1">
      <alignment horizontal="right"/>
    </xf>
    <xf numFmtId="9" fontId="20" fillId="0" borderId="0" xfId="3" applyFont="1" applyFill="1" applyBorder="1" applyAlignment="1">
      <alignment horizontal="center"/>
    </xf>
    <xf numFmtId="166" fontId="10" fillId="0" borderId="0" xfId="0" applyNumberFormat="1" applyFont="1" applyFill="1" applyBorder="1" applyAlignment="1">
      <alignment horizontal="right"/>
    </xf>
    <xf numFmtId="166" fontId="16" fillId="0" borderId="0" xfId="0" applyNumberFormat="1" applyFont="1" applyFill="1" applyBorder="1" applyAlignment="1">
      <alignment horizontal="right"/>
    </xf>
    <xf numFmtId="0" fontId="10" fillId="0" borderId="0" xfId="0" applyFont="1" applyBorder="1"/>
    <xf numFmtId="0" fontId="10" fillId="0" borderId="0" xfId="0" applyFont="1" applyFill="1" applyBorder="1"/>
    <xf numFmtId="6" fontId="16" fillId="0" borderId="0" xfId="0" applyNumberFormat="1" applyFont="1" applyAlignment="1">
      <alignment horizontal="center"/>
    </xf>
    <xf numFmtId="6" fontId="15" fillId="0" borderId="0" xfId="0" applyNumberFormat="1" applyFont="1" applyBorder="1" applyAlignment="1">
      <alignment horizontal="center"/>
    </xf>
    <xf numFmtId="6" fontId="21" fillId="0" borderId="0" xfId="0" applyNumberFormat="1" applyFont="1" applyBorder="1" applyAlignment="1">
      <alignment horizontal="center"/>
    </xf>
    <xf numFmtId="6" fontId="22" fillId="0" borderId="0" xfId="0" applyNumberFormat="1" applyFont="1" applyBorder="1" applyAlignment="1">
      <alignment horizontal="center"/>
    </xf>
    <xf numFmtId="0" fontId="15" fillId="0" borderId="0" xfId="0" applyFont="1" applyBorder="1" applyAlignment="1">
      <alignment horizontal="center"/>
    </xf>
    <xf numFmtId="0" fontId="18" fillId="0" borderId="0" xfId="0" applyFont="1"/>
    <xf numFmtId="9" fontId="18" fillId="0" borderId="12" xfId="0" applyNumberFormat="1" applyFont="1" applyBorder="1" applyAlignment="1">
      <alignment horizontal="center"/>
    </xf>
    <xf numFmtId="0" fontId="15" fillId="0" borderId="13" xfId="0" applyFont="1" applyBorder="1" applyAlignment="1">
      <alignment horizontal="center"/>
    </xf>
    <xf numFmtId="6" fontId="18" fillId="0" borderId="9" xfId="0" applyNumberFormat="1" applyFont="1" applyBorder="1" applyAlignment="1">
      <alignment horizontal="center"/>
    </xf>
    <xf numFmtId="6" fontId="18" fillId="0" borderId="10" xfId="0" applyNumberFormat="1" applyFont="1" applyBorder="1" applyAlignment="1">
      <alignment horizontal="center"/>
    </xf>
    <xf numFmtId="9" fontId="10" fillId="0" borderId="0" xfId="0" applyNumberFormat="1" applyFont="1" applyBorder="1" applyAlignment="1">
      <alignment horizontal="center"/>
    </xf>
    <xf numFmtId="9" fontId="22" fillId="0" borderId="0" xfId="0" applyNumberFormat="1" applyFont="1" applyBorder="1" applyAlignment="1">
      <alignment horizontal="center"/>
    </xf>
    <xf numFmtId="6" fontId="18" fillId="0" borderId="11" xfId="0" applyNumberFormat="1" applyFont="1" applyBorder="1" applyAlignment="1">
      <alignment horizontal="center"/>
    </xf>
    <xf numFmtId="0" fontId="10" fillId="0" borderId="0" xfId="0" applyFont="1" applyAlignment="1">
      <alignment horizontal="center"/>
    </xf>
    <xf numFmtId="166" fontId="18" fillId="0" borderId="0" xfId="0" applyNumberFormat="1" applyFont="1" applyAlignment="1">
      <alignment horizontal="right"/>
    </xf>
    <xf numFmtId="10" fontId="10" fillId="2" borderId="12" xfId="0" applyNumberFormat="1" applyFont="1" applyFill="1" applyBorder="1" applyAlignment="1">
      <alignment horizontal="center"/>
    </xf>
    <xf numFmtId="0" fontId="10" fillId="0" borderId="0" xfId="0" applyFont="1" applyAlignment="1">
      <alignment horizontal="right"/>
    </xf>
    <xf numFmtId="0" fontId="10" fillId="0" borderId="0" xfId="0" applyFont="1" applyAlignment="1">
      <alignment wrapText="1"/>
    </xf>
    <xf numFmtId="10" fontId="10" fillId="2" borderId="12" xfId="3" applyNumberFormat="1" applyFont="1" applyFill="1" applyBorder="1" applyAlignment="1">
      <alignment horizontal="center"/>
    </xf>
    <xf numFmtId="10" fontId="18" fillId="0" borderId="0" xfId="0" applyNumberFormat="1" applyFont="1"/>
    <xf numFmtId="0" fontId="24" fillId="0" borderId="0" xfId="0" applyFont="1" applyAlignment="1">
      <alignment horizontal="center"/>
    </xf>
    <xf numFmtId="10" fontId="18" fillId="0" borderId="0" xfId="0" applyNumberFormat="1" applyFont="1" applyAlignment="1">
      <alignment horizontal="center"/>
    </xf>
    <xf numFmtId="0" fontId="18" fillId="0" borderId="0" xfId="0" applyFont="1" applyAlignment="1">
      <alignment horizontal="center"/>
    </xf>
    <xf numFmtId="0" fontId="10" fillId="2" borderId="6" xfId="0" applyFont="1" applyFill="1" applyBorder="1"/>
    <xf numFmtId="0" fontId="10" fillId="2" borderId="8" xfId="0" applyFont="1" applyFill="1" applyBorder="1"/>
    <xf numFmtId="10" fontId="10" fillId="2" borderId="7" xfId="0" applyNumberFormat="1" applyFont="1" applyFill="1" applyBorder="1"/>
    <xf numFmtId="10" fontId="16" fillId="0" borderId="0" xfId="0" applyNumberFormat="1" applyFont="1" applyFill="1" applyBorder="1"/>
    <xf numFmtId="8" fontId="10" fillId="2" borderId="12" xfId="0" applyNumberFormat="1" applyFont="1" applyFill="1" applyBorder="1" applyAlignment="1">
      <alignment horizontal="center"/>
    </xf>
    <xf numFmtId="164" fontId="18" fillId="0" borderId="0" xfId="3" applyNumberFormat="1" applyFont="1" applyAlignment="1">
      <alignment horizontal="right"/>
    </xf>
    <xf numFmtId="0" fontId="10" fillId="0" borderId="0" xfId="0" quotePrefix="1" applyFont="1" applyAlignment="1">
      <alignment horizontal="left"/>
    </xf>
    <xf numFmtId="14" fontId="18" fillId="0" borderId="0" xfId="0" quotePrefix="1" applyNumberFormat="1" applyFont="1" applyAlignment="1">
      <alignment horizontal="right"/>
    </xf>
    <xf numFmtId="0" fontId="18" fillId="0" borderId="0" xfId="0" quotePrefix="1" applyFont="1" applyAlignment="1">
      <alignment horizontal="right"/>
    </xf>
    <xf numFmtId="10" fontId="18" fillId="0" borderId="0" xfId="3" applyNumberFormat="1" applyFont="1"/>
    <xf numFmtId="167" fontId="18" fillId="0" borderId="0" xfId="1" applyNumberFormat="1" applyFont="1"/>
    <xf numFmtId="168" fontId="10" fillId="2" borderId="12" xfId="0" applyNumberFormat="1" applyFont="1" applyFill="1" applyBorder="1"/>
    <xf numFmtId="166" fontId="10" fillId="2" borderId="12" xfId="0" applyNumberFormat="1" applyFont="1" applyFill="1" applyBorder="1"/>
    <xf numFmtId="44" fontId="18" fillId="0" borderId="0" xfId="2" applyFont="1" applyAlignment="1">
      <alignment horizontal="right"/>
    </xf>
    <xf numFmtId="10" fontId="16" fillId="2" borderId="12" xfId="3" applyNumberFormat="1" applyFont="1" applyFill="1" applyBorder="1"/>
    <xf numFmtId="0" fontId="15" fillId="0" borderId="0" xfId="0" applyFont="1" applyAlignment="1">
      <alignment wrapText="1"/>
    </xf>
    <xf numFmtId="166" fontId="18" fillId="0" borderId="0" xfId="3" applyNumberFormat="1" applyFont="1" applyAlignment="1">
      <alignment horizontal="right"/>
    </xf>
    <xf numFmtId="0" fontId="10" fillId="0" borderId="15" xfId="0" applyFont="1" applyBorder="1"/>
    <xf numFmtId="0" fontId="10" fillId="0" borderId="16" xfId="0" applyFont="1" applyBorder="1"/>
    <xf numFmtId="0" fontId="16" fillId="0" borderId="0" xfId="0" applyFont="1" applyAlignment="1">
      <alignment horizontal="right"/>
    </xf>
    <xf numFmtId="9" fontId="16" fillId="0" borderId="0" xfId="3" applyFont="1" applyAlignment="1">
      <alignment horizontal="right"/>
    </xf>
    <xf numFmtId="166" fontId="16" fillId="0" borderId="0" xfId="0" applyNumberFormat="1" applyFont="1" applyAlignment="1">
      <alignment horizontal="right"/>
    </xf>
    <xf numFmtId="164" fontId="16" fillId="0" borderId="0" xfId="3" applyNumberFormat="1" applyFont="1" applyAlignment="1">
      <alignment horizontal="right"/>
    </xf>
    <xf numFmtId="0" fontId="25" fillId="0" borderId="0" xfId="0" applyFont="1" applyAlignment="1">
      <alignment horizontal="right"/>
    </xf>
    <xf numFmtId="9" fontId="25" fillId="0" borderId="0" xfId="3" applyFont="1" applyAlignment="1">
      <alignment horizontal="right"/>
    </xf>
    <xf numFmtId="0" fontId="10" fillId="0" borderId="13" xfId="0" applyFont="1" applyBorder="1"/>
    <xf numFmtId="0" fontId="18" fillId="0" borderId="17" xfId="0" applyFont="1" applyBorder="1" applyAlignment="1">
      <alignment horizontal="right"/>
    </xf>
    <xf numFmtId="166" fontId="25" fillId="0" borderId="0" xfId="0" applyNumberFormat="1" applyFont="1" applyAlignment="1">
      <alignment horizontal="right"/>
    </xf>
    <xf numFmtId="9" fontId="18" fillId="0" borderId="17" xfId="3" applyFont="1" applyBorder="1" applyAlignment="1">
      <alignment horizontal="right"/>
    </xf>
    <xf numFmtId="166" fontId="18" fillId="0" borderId="17" xfId="0" applyNumberFormat="1" applyFont="1" applyBorder="1" applyAlignment="1">
      <alignment horizontal="right"/>
    </xf>
    <xf numFmtId="164" fontId="25" fillId="0" borderId="0" xfId="3" applyNumberFormat="1" applyFont="1" applyAlignment="1">
      <alignment horizontal="right"/>
    </xf>
    <xf numFmtId="0" fontId="10" fillId="0" borderId="18" xfId="0" applyFont="1" applyBorder="1"/>
    <xf numFmtId="164" fontId="18" fillId="0" borderId="14" xfId="3" applyNumberFormat="1" applyFont="1" applyBorder="1" applyAlignment="1">
      <alignment horizontal="right"/>
    </xf>
    <xf numFmtId="0" fontId="10" fillId="0" borderId="17" xfId="0" applyFont="1" applyBorder="1"/>
    <xf numFmtId="0" fontId="18" fillId="3" borderId="14" xfId="0" applyFont="1" applyFill="1" applyBorder="1"/>
    <xf numFmtId="0" fontId="26" fillId="0" borderId="0" xfId="0" applyFont="1"/>
    <xf numFmtId="9" fontId="18" fillId="0" borderId="0" xfId="0" applyNumberFormat="1" applyFont="1" applyAlignment="1">
      <alignment horizontal="center"/>
    </xf>
    <xf numFmtId="0" fontId="15" fillId="0" borderId="0" xfId="0" applyFont="1" applyFill="1" applyBorder="1" applyAlignment="1">
      <alignment horizontal="left"/>
    </xf>
    <xf numFmtId="10" fontId="14" fillId="0" borderId="0" xfId="0" applyNumberFormat="1" applyFont="1" applyAlignment="1">
      <alignment horizontal="center"/>
    </xf>
    <xf numFmtId="9" fontId="14" fillId="0" borderId="0" xfId="0" applyNumberFormat="1" applyFont="1" applyAlignment="1">
      <alignment horizontal="center"/>
    </xf>
    <xf numFmtId="0" fontId="27" fillId="4" borderId="16" xfId="0" applyFont="1" applyFill="1" applyBorder="1" applyAlignment="1">
      <alignment horizontal="center"/>
    </xf>
    <xf numFmtId="0" fontId="16" fillId="0" borderId="0" xfId="0" applyFont="1"/>
    <xf numFmtId="0" fontId="27" fillId="4" borderId="14" xfId="0" applyFont="1" applyFill="1" applyBorder="1" applyAlignment="1">
      <alignment horizontal="center"/>
    </xf>
    <xf numFmtId="10" fontId="27" fillId="4" borderId="17" xfId="0" applyNumberFormat="1" applyFont="1" applyFill="1" applyBorder="1" applyAlignment="1">
      <alignment horizontal="center"/>
    </xf>
    <xf numFmtId="0" fontId="24" fillId="0" borderId="0" xfId="0" applyFont="1"/>
    <xf numFmtId="0" fontId="15" fillId="0" borderId="0" xfId="0" applyFont="1" applyAlignment="1"/>
    <xf numFmtId="0" fontId="10" fillId="0" borderId="0" xfId="0" applyFont="1" applyAlignment="1"/>
    <xf numFmtId="10" fontId="27" fillId="4" borderId="14" xfId="0" applyNumberFormat="1" applyFont="1" applyFill="1" applyBorder="1" applyAlignment="1">
      <alignment horizontal="center"/>
    </xf>
    <xf numFmtId="0" fontId="10" fillId="0" borderId="0" xfId="0" applyFont="1" applyFill="1" applyBorder="1" applyAlignment="1">
      <alignment horizontal="left"/>
    </xf>
    <xf numFmtId="10" fontId="16" fillId="0" borderId="0" xfId="0" applyNumberFormat="1" applyFont="1" applyFill="1" applyBorder="1" applyAlignment="1">
      <alignment horizontal="left"/>
    </xf>
    <xf numFmtId="10" fontId="26" fillId="0" borderId="0" xfId="0" applyNumberFormat="1" applyFont="1" applyFill="1" applyBorder="1" applyAlignment="1">
      <alignment horizontal="left"/>
    </xf>
    <xf numFmtId="10" fontId="18" fillId="0" borderId="0" xfId="3" applyNumberFormat="1" applyFont="1" applyFill="1" applyBorder="1" applyAlignment="1">
      <alignment horizontal="left"/>
    </xf>
    <xf numFmtId="10" fontId="27" fillId="0" borderId="0" xfId="0" applyNumberFormat="1" applyFont="1" applyFill="1" applyBorder="1" applyAlignment="1">
      <alignment horizontal="left"/>
    </xf>
    <xf numFmtId="14" fontId="28" fillId="0" borderId="0" xfId="0" quotePrefix="1" applyNumberFormat="1" applyFont="1" applyAlignment="1">
      <alignment horizontal="right"/>
    </xf>
    <xf numFmtId="164" fontId="10" fillId="0" borderId="0" xfId="0" applyNumberFormat="1" applyFont="1"/>
    <xf numFmtId="0" fontId="29" fillId="8" borderId="19" xfId="0" applyFont="1" applyFill="1" applyBorder="1" applyAlignment="1">
      <alignment horizontal="center"/>
    </xf>
    <xf numFmtId="164" fontId="32" fillId="8" borderId="16" xfId="3" applyNumberFormat="1" applyFont="1" applyFill="1" applyBorder="1" applyAlignment="1">
      <alignment horizontal="left"/>
    </xf>
    <xf numFmtId="164" fontId="10" fillId="8" borderId="13" xfId="0" applyNumberFormat="1" applyFont="1" applyFill="1" applyBorder="1" applyAlignment="1">
      <alignment horizontal="right" indent="1"/>
    </xf>
    <xf numFmtId="165" fontId="30" fillId="8" borderId="0" xfId="1" applyNumberFormat="1" applyFont="1" applyFill="1" applyBorder="1"/>
    <xf numFmtId="0" fontId="33" fillId="8" borderId="17" xfId="0" applyFont="1" applyFill="1" applyBorder="1" applyAlignment="1">
      <alignment horizontal="left"/>
    </xf>
    <xf numFmtId="0" fontId="2" fillId="8" borderId="13" xfId="0" applyFont="1" applyFill="1" applyBorder="1" applyAlignment="1">
      <alignment horizontal="right" indent="1"/>
    </xf>
    <xf numFmtId="0" fontId="31" fillId="8" borderId="0" xfId="0" applyFont="1" applyFill="1" applyBorder="1"/>
    <xf numFmtId="164" fontId="34" fillId="8" borderId="17" xfId="3" applyNumberFormat="1" applyFont="1" applyFill="1" applyBorder="1" applyAlignment="1">
      <alignment horizontal="left"/>
    </xf>
    <xf numFmtId="164" fontId="33" fillId="8" borderId="17" xfId="0" applyNumberFormat="1" applyFont="1" applyFill="1" applyBorder="1" applyAlignment="1">
      <alignment horizontal="left"/>
    </xf>
    <xf numFmtId="164" fontId="10" fillId="8" borderId="18" xfId="0" applyNumberFormat="1" applyFont="1" applyFill="1" applyBorder="1" applyAlignment="1">
      <alignment horizontal="right" indent="1"/>
    </xf>
    <xf numFmtId="165" fontId="30" fillId="8" borderId="3" xfId="1" applyNumberFormat="1" applyFont="1" applyFill="1" applyBorder="1"/>
    <xf numFmtId="0" fontId="33" fillId="8" borderId="14" xfId="0" applyFont="1" applyFill="1" applyBorder="1" applyAlignment="1">
      <alignment horizontal="left"/>
    </xf>
    <xf numFmtId="0" fontId="10" fillId="8" borderId="15" xfId="0" applyFont="1" applyFill="1" applyBorder="1" applyAlignment="1">
      <alignment horizontal="center"/>
    </xf>
    <xf numFmtId="164" fontId="29" fillId="8" borderId="16" xfId="3" applyNumberFormat="1" applyFont="1" applyFill="1" applyBorder="1" applyAlignment="1">
      <alignment horizontal="left"/>
    </xf>
    <xf numFmtId="164" fontId="30" fillId="8" borderId="17" xfId="0" applyNumberFormat="1" applyFont="1" applyFill="1" applyBorder="1" applyAlignment="1">
      <alignment horizontal="left"/>
    </xf>
    <xf numFmtId="164" fontId="31" fillId="8" borderId="17" xfId="3" applyNumberFormat="1" applyFont="1" applyFill="1" applyBorder="1" applyAlignment="1">
      <alignment horizontal="left"/>
    </xf>
    <xf numFmtId="164" fontId="30" fillId="8" borderId="14" xfId="0" applyNumberFormat="1" applyFont="1" applyFill="1" applyBorder="1" applyAlignment="1">
      <alignment horizontal="left"/>
    </xf>
    <xf numFmtId="0" fontId="32" fillId="8" borderId="15" xfId="0" applyFont="1" applyFill="1" applyBorder="1" applyAlignment="1">
      <alignment horizontal="center"/>
    </xf>
    <xf numFmtId="165" fontId="33" fillId="8" borderId="13" xfId="1" applyNumberFormat="1" applyFont="1" applyFill="1" applyBorder="1"/>
    <xf numFmtId="165" fontId="33" fillId="8" borderId="18" xfId="1" applyNumberFormat="1" applyFont="1" applyFill="1" applyBorder="1"/>
    <xf numFmtId="0" fontId="10" fillId="8" borderId="15" xfId="0" applyFont="1" applyFill="1" applyBorder="1"/>
    <xf numFmtId="0" fontId="18" fillId="8" borderId="16" xfId="0" applyFont="1" applyFill="1" applyBorder="1" applyAlignment="1">
      <alignment horizontal="right"/>
    </xf>
    <xf numFmtId="0" fontId="10" fillId="8" borderId="13" xfId="0" applyFont="1" applyFill="1" applyBorder="1"/>
    <xf numFmtId="9" fontId="18" fillId="8" borderId="17" xfId="3" applyFont="1" applyFill="1" applyBorder="1" applyAlignment="1">
      <alignment horizontal="right"/>
    </xf>
    <xf numFmtId="165" fontId="18" fillId="8" borderId="17" xfId="0" applyNumberFormat="1" applyFont="1" applyFill="1" applyBorder="1" applyAlignment="1">
      <alignment horizontal="right"/>
    </xf>
    <xf numFmtId="0" fontId="10" fillId="8" borderId="18" xfId="0" applyFont="1" applyFill="1" applyBorder="1"/>
    <xf numFmtId="9" fontId="18" fillId="8" borderId="14" xfId="3" applyFont="1" applyFill="1" applyBorder="1" applyAlignment="1">
      <alignment horizontal="right"/>
    </xf>
    <xf numFmtId="0" fontId="20" fillId="8" borderId="16" xfId="0" applyFont="1" applyFill="1" applyBorder="1" applyAlignment="1">
      <alignment horizontal="right"/>
    </xf>
    <xf numFmtId="0" fontId="20" fillId="8" borderId="18" xfId="0" applyFont="1" applyFill="1" applyBorder="1" applyAlignment="1">
      <alignment horizontal="center"/>
    </xf>
    <xf numFmtId="165" fontId="20" fillId="8" borderId="14" xfId="0" applyNumberFormat="1" applyFont="1" applyFill="1" applyBorder="1" applyAlignment="1">
      <alignment horizontal="right"/>
    </xf>
    <xf numFmtId="9" fontId="20" fillId="8" borderId="13" xfId="3" applyFont="1" applyFill="1" applyBorder="1" applyAlignment="1">
      <alignment horizontal="center"/>
    </xf>
    <xf numFmtId="166" fontId="2" fillId="8" borderId="17" xfId="0" applyNumberFormat="1" applyFont="1" applyFill="1" applyBorder="1" applyAlignment="1">
      <alignment horizontal="right"/>
    </xf>
    <xf numFmtId="166" fontId="4" fillId="8" borderId="17" xfId="0" applyNumberFormat="1" applyFont="1" applyFill="1" applyBorder="1" applyAlignment="1">
      <alignment horizontal="right"/>
    </xf>
    <xf numFmtId="9" fontId="20" fillId="8" borderId="18" xfId="3" applyFont="1" applyFill="1" applyBorder="1" applyAlignment="1">
      <alignment horizontal="center"/>
    </xf>
    <xf numFmtId="166" fontId="2" fillId="8" borderId="14" xfId="0" applyNumberFormat="1" applyFont="1" applyFill="1" applyBorder="1" applyAlignment="1">
      <alignment horizontal="right"/>
    </xf>
    <xf numFmtId="9" fontId="20" fillId="9" borderId="6" xfId="3" applyFont="1" applyFill="1" applyBorder="1" applyAlignment="1">
      <alignment horizontal="center"/>
    </xf>
    <xf numFmtId="166" fontId="4" fillId="9" borderId="7" xfId="0" applyNumberFormat="1" applyFont="1" applyFill="1" applyBorder="1" applyAlignment="1">
      <alignment horizontal="right"/>
    </xf>
    <xf numFmtId="9" fontId="15" fillId="8" borderId="4" xfId="0" applyNumberFormat="1" applyFont="1" applyFill="1" applyBorder="1" applyAlignment="1">
      <alignment horizontal="center"/>
    </xf>
    <xf numFmtId="9" fontId="21" fillId="8" borderId="1" xfId="0" applyNumberFormat="1" applyFont="1" applyFill="1" applyBorder="1" applyAlignment="1">
      <alignment horizontal="center"/>
    </xf>
    <xf numFmtId="6" fontId="15" fillId="8" borderId="5" xfId="0" applyNumberFormat="1" applyFont="1" applyFill="1" applyBorder="1" applyAlignment="1">
      <alignment horizontal="center"/>
    </xf>
    <xf numFmtId="6" fontId="21" fillId="8" borderId="2" xfId="0" applyNumberFormat="1" applyFont="1" applyFill="1" applyBorder="1" applyAlignment="1">
      <alignment horizontal="center"/>
    </xf>
    <xf numFmtId="9" fontId="22" fillId="8" borderId="24" xfId="0" applyNumberFormat="1" applyFont="1" applyFill="1" applyBorder="1" applyAlignment="1">
      <alignment horizontal="center"/>
    </xf>
    <xf numFmtId="0" fontId="10" fillId="8" borderId="25" xfId="0" applyFont="1" applyFill="1" applyBorder="1" applyAlignment="1">
      <alignment horizontal="center"/>
    </xf>
    <xf numFmtId="6" fontId="22" fillId="8" borderId="26" xfId="0" applyNumberFormat="1" applyFont="1" applyFill="1" applyBorder="1" applyAlignment="1">
      <alignment horizontal="center"/>
    </xf>
    <xf numFmtId="0" fontId="10" fillId="8" borderId="27" xfId="0" applyFont="1" applyFill="1" applyBorder="1" applyAlignment="1">
      <alignment horizontal="center"/>
    </xf>
    <xf numFmtId="6" fontId="15" fillId="8" borderId="28" xfId="0" applyNumberFormat="1" applyFont="1" applyFill="1" applyBorder="1" applyAlignment="1">
      <alignment horizontal="center"/>
    </xf>
    <xf numFmtId="6" fontId="21" fillId="8" borderId="29" xfId="0" applyNumberFormat="1" applyFont="1" applyFill="1" applyBorder="1" applyAlignment="1">
      <alignment horizontal="center"/>
    </xf>
    <xf numFmtId="6" fontId="22" fillId="8" borderId="30" xfId="0" applyNumberFormat="1" applyFont="1" applyFill="1" applyBorder="1" applyAlignment="1">
      <alignment horizontal="center"/>
    </xf>
    <xf numFmtId="0" fontId="10" fillId="8" borderId="16" xfId="0" applyFont="1" applyFill="1" applyBorder="1"/>
    <xf numFmtId="0" fontId="10" fillId="8" borderId="13" xfId="0" applyFont="1" applyFill="1" applyBorder="1" applyAlignment="1">
      <alignment horizontal="center"/>
    </xf>
    <xf numFmtId="0" fontId="10" fillId="8" borderId="17" xfId="0" applyFont="1" applyFill="1" applyBorder="1" applyAlignment="1">
      <alignment horizontal="center" wrapText="1"/>
    </xf>
    <xf numFmtId="0" fontId="10" fillId="8" borderId="18" xfId="0" applyFont="1" applyFill="1" applyBorder="1" applyAlignment="1">
      <alignment horizontal="center" wrapText="1"/>
    </xf>
    <xf numFmtId="166" fontId="18" fillId="8" borderId="14" xfId="0" applyNumberFormat="1" applyFont="1" applyFill="1" applyBorder="1" applyAlignment="1">
      <alignment horizontal="right"/>
    </xf>
    <xf numFmtId="0" fontId="16" fillId="8" borderId="18" xfId="0" applyFont="1" applyFill="1" applyBorder="1" applyAlignment="1">
      <alignment horizontal="center" wrapText="1"/>
    </xf>
    <xf numFmtId="166" fontId="16" fillId="8" borderId="14" xfId="0" applyNumberFormat="1" applyFont="1" applyFill="1" applyBorder="1" applyAlignment="1">
      <alignment horizontal="right"/>
    </xf>
    <xf numFmtId="0" fontId="25" fillId="8" borderId="18" xfId="0" applyFont="1" applyFill="1" applyBorder="1" applyAlignment="1">
      <alignment horizontal="center" wrapText="1"/>
    </xf>
    <xf numFmtId="166" fontId="25" fillId="8" borderId="14" xfId="0" applyNumberFormat="1" applyFont="1" applyFill="1" applyBorder="1" applyAlignment="1">
      <alignment horizontal="right"/>
    </xf>
    <xf numFmtId="164" fontId="18" fillId="8" borderId="13" xfId="3" applyNumberFormat="1" applyFont="1" applyFill="1" applyBorder="1" applyAlignment="1">
      <alignment horizontal="right"/>
    </xf>
    <xf numFmtId="43" fontId="18" fillId="8" borderId="17" xfId="1" applyFont="1" applyFill="1" applyBorder="1"/>
    <xf numFmtId="164" fontId="16" fillId="8" borderId="13" xfId="3" applyNumberFormat="1" applyFont="1" applyFill="1" applyBorder="1" applyAlignment="1">
      <alignment horizontal="right"/>
    </xf>
    <xf numFmtId="166" fontId="16" fillId="8" borderId="17" xfId="0" applyNumberFormat="1" applyFont="1" applyFill="1" applyBorder="1" applyAlignment="1">
      <alignment horizontal="right"/>
    </xf>
    <xf numFmtId="164" fontId="25" fillId="8" borderId="13" xfId="3" applyNumberFormat="1" applyFont="1" applyFill="1" applyBorder="1" applyAlignment="1">
      <alignment horizontal="right"/>
    </xf>
    <xf numFmtId="166" fontId="25" fillId="8" borderId="17" xfId="0" applyNumberFormat="1" applyFont="1" applyFill="1" applyBorder="1" applyAlignment="1">
      <alignment horizontal="right"/>
    </xf>
    <xf numFmtId="164" fontId="18" fillId="8" borderId="18" xfId="3" applyNumberFormat="1" applyFont="1" applyFill="1" applyBorder="1" applyAlignment="1">
      <alignment horizontal="right"/>
    </xf>
    <xf numFmtId="43" fontId="18" fillId="8" borderId="14" xfId="1" applyFont="1" applyFill="1" applyBorder="1"/>
    <xf numFmtId="164" fontId="16" fillId="8" borderId="18" xfId="3" applyNumberFormat="1" applyFont="1" applyFill="1" applyBorder="1" applyAlignment="1">
      <alignment horizontal="right"/>
    </xf>
    <xf numFmtId="164" fontId="25" fillId="8" borderId="18" xfId="3" applyNumberFormat="1" applyFont="1" applyFill="1" applyBorder="1" applyAlignment="1">
      <alignment horizontal="right"/>
    </xf>
    <xf numFmtId="0" fontId="10" fillId="8" borderId="18" xfId="0" applyFont="1" applyFill="1" applyBorder="1" applyAlignment="1">
      <alignment horizontal="center"/>
    </xf>
    <xf numFmtId="0" fontId="10" fillId="7" borderId="9" xfId="0" applyFont="1" applyFill="1" applyBorder="1" applyAlignment="1">
      <alignment horizontal="center"/>
    </xf>
    <xf numFmtId="0" fontId="10" fillId="6" borderId="19" xfId="0" applyFont="1" applyFill="1" applyBorder="1" applyAlignment="1">
      <alignment horizontal="center"/>
    </xf>
    <xf numFmtId="0" fontId="10" fillId="5" borderId="9" xfId="0" applyFont="1" applyFill="1" applyBorder="1" applyAlignment="1">
      <alignment horizontal="center"/>
    </xf>
    <xf numFmtId="0" fontId="10" fillId="7" borderId="11" xfId="0" applyFont="1" applyFill="1" applyBorder="1" applyAlignment="1">
      <alignment horizontal="center"/>
    </xf>
    <xf numFmtId="0" fontId="10" fillId="6" borderId="3" xfId="0" applyFont="1" applyFill="1" applyBorder="1" applyAlignment="1">
      <alignment horizontal="center"/>
    </xf>
    <xf numFmtId="0" fontId="10" fillId="5" borderId="11" xfId="0" applyFont="1" applyFill="1" applyBorder="1" applyAlignment="1">
      <alignment horizontal="center"/>
    </xf>
    <xf numFmtId="10" fontId="10" fillId="7" borderId="10" xfId="0" applyNumberFormat="1" applyFont="1" applyFill="1" applyBorder="1" applyAlignment="1">
      <alignment horizontal="center"/>
    </xf>
    <xf numFmtId="10" fontId="10" fillId="6" borderId="0" xfId="0" applyNumberFormat="1" applyFont="1" applyFill="1" applyBorder="1" applyAlignment="1">
      <alignment horizontal="center"/>
    </xf>
    <xf numFmtId="10" fontId="10" fillId="5" borderId="10" xfId="3" applyNumberFormat="1" applyFont="1" applyFill="1" applyBorder="1" applyAlignment="1">
      <alignment horizontal="center"/>
    </xf>
    <xf numFmtId="10" fontId="10" fillId="7" borderId="11" xfId="0" applyNumberFormat="1" applyFont="1" applyFill="1" applyBorder="1" applyAlignment="1">
      <alignment horizontal="center"/>
    </xf>
    <xf numFmtId="10" fontId="10" fillId="6" borderId="11" xfId="0" applyNumberFormat="1" applyFont="1" applyFill="1" applyBorder="1" applyAlignment="1">
      <alignment horizontal="center"/>
    </xf>
    <xf numFmtId="10" fontId="10" fillId="5" borderId="11" xfId="3" applyNumberFormat="1" applyFont="1" applyFill="1" applyBorder="1" applyAlignment="1">
      <alignment horizontal="center"/>
    </xf>
    <xf numFmtId="165" fontId="10" fillId="0" borderId="0" xfId="0" applyNumberFormat="1" applyFont="1"/>
    <xf numFmtId="165" fontId="10" fillId="8" borderId="23" xfId="0" applyNumberFormat="1" applyFont="1" applyFill="1" applyBorder="1" applyAlignment="1">
      <alignment horizontal="center"/>
    </xf>
    <xf numFmtId="0" fontId="10" fillId="9" borderId="0" xfId="0" applyFont="1" applyFill="1"/>
    <xf numFmtId="0" fontId="24"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5" fillId="0" borderId="0" xfId="0" applyFont="1" applyAlignment="1">
      <alignment wrapText="1"/>
    </xf>
    <xf numFmtId="0" fontId="10" fillId="0" borderId="0" xfId="0" applyFont="1" applyAlignment="1">
      <alignment wrapText="1"/>
    </xf>
    <xf numFmtId="0" fontId="0" fillId="0" borderId="0" xfId="0" applyAlignment="1">
      <alignment wrapText="1"/>
    </xf>
    <xf numFmtId="0" fontId="10" fillId="0" borderId="0" xfId="0" applyFont="1" applyBorder="1" applyAlignment="1">
      <alignment horizontal="left" wrapText="1"/>
    </xf>
    <xf numFmtId="0" fontId="7" fillId="0" borderId="0" xfId="0" applyFont="1" applyAlignment="1">
      <alignment wrapText="1"/>
    </xf>
    <xf numFmtId="0" fontId="2" fillId="0" borderId="0" xfId="0" applyFont="1" applyAlignment="1">
      <alignment wrapText="1"/>
    </xf>
    <xf numFmtId="0" fontId="10" fillId="0" borderId="0" xfId="0" applyFont="1" applyAlignment="1">
      <alignment horizontal="left" wrapText="1"/>
    </xf>
    <xf numFmtId="0" fontId="2" fillId="0" borderId="0" xfId="0" applyFont="1" applyAlignment="1">
      <alignment horizontal="left" wrapText="1"/>
    </xf>
    <xf numFmtId="0" fontId="12" fillId="0" borderId="0" xfId="0" applyFont="1" applyAlignment="1">
      <alignment horizontal="center"/>
    </xf>
    <xf numFmtId="0" fontId="6" fillId="0" borderId="0" xfId="0" applyFont="1" applyAlignment="1">
      <alignment horizontal="center"/>
    </xf>
    <xf numFmtId="0" fontId="10" fillId="8" borderId="20" xfId="0" applyFont="1" applyFill="1" applyBorder="1" applyAlignment="1">
      <alignment horizontal="center"/>
    </xf>
    <xf numFmtId="0" fontId="2" fillId="8" borderId="21" xfId="0" applyFont="1" applyFill="1" applyBorder="1" applyAlignment="1">
      <alignment horizontal="center"/>
    </xf>
    <xf numFmtId="0" fontId="2" fillId="8" borderId="22" xfId="0" applyFont="1" applyFill="1" applyBorder="1" applyAlignment="1">
      <alignment horizontal="center"/>
    </xf>
    <xf numFmtId="0" fontId="10" fillId="0" borderId="0" xfId="0" applyFont="1" applyBorder="1" applyAlignment="1">
      <alignment wrapText="1"/>
    </xf>
    <xf numFmtId="0" fontId="10" fillId="0" borderId="0" xfId="0" applyFont="1" applyFill="1" applyBorder="1" applyAlignment="1">
      <alignment horizontal="left" wrapText="1"/>
    </xf>
    <xf numFmtId="0" fontId="15" fillId="0" borderId="0" xfId="0" applyFont="1" applyAlignment="1">
      <alignment horizontal="left" wrapText="1"/>
    </xf>
    <xf numFmtId="0" fontId="5" fillId="0" borderId="0" xfId="0" applyFont="1" applyAlignment="1">
      <alignment horizontal="left" wrapText="1"/>
    </xf>
    <xf numFmtId="0" fontId="10" fillId="8" borderId="15" xfId="0" applyFont="1" applyFill="1" applyBorder="1" applyAlignment="1">
      <alignment horizontal="center" wrapText="1"/>
    </xf>
    <xf numFmtId="0" fontId="2" fillId="8" borderId="16" xfId="0" applyFont="1" applyFill="1" applyBorder="1" applyAlignment="1">
      <alignment horizontal="center" wrapText="1"/>
    </xf>
    <xf numFmtId="0" fontId="10" fillId="0" borderId="15" xfId="0" applyFont="1" applyBorder="1" applyAlignment="1">
      <alignment horizontal="center" wrapText="1"/>
    </xf>
    <xf numFmtId="0" fontId="2" fillId="0" borderId="13" xfId="0" applyFont="1" applyBorder="1" applyAlignment="1">
      <alignment horizontal="center" wrapText="1"/>
    </xf>
    <xf numFmtId="0" fontId="2" fillId="0" borderId="18" xfId="0"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CC"/>
      <color rgb="FFCC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800" b="1" i="0" u="none" strike="noStrike" baseline="0">
                <a:solidFill>
                  <a:srgbClr val="000000"/>
                </a:solidFill>
                <a:latin typeface="Times New Roman"/>
                <a:ea typeface="Times New Roman"/>
                <a:cs typeface="Times New Roman"/>
              </a:defRPr>
            </a:pPr>
            <a:r>
              <a:rPr lang="en-US"/>
              <a:t>Interest Rate Sensitivity of a 10-Year Bond</a:t>
            </a:r>
          </a:p>
        </c:rich>
      </c:tx>
      <c:layout>
        <c:manualLayout>
          <c:xMode val="edge"/>
          <c:yMode val="edge"/>
          <c:x val="0.15963855421686746"/>
          <c:y val="4.4943943512836634E-2"/>
        </c:manualLayout>
      </c:layout>
      <c:spPr>
        <a:noFill/>
        <a:ln w="25400">
          <a:noFill/>
        </a:ln>
      </c:spPr>
    </c:title>
    <c:plotArea>
      <c:layout>
        <c:manualLayout>
          <c:layoutTarget val="inner"/>
          <c:xMode val="edge"/>
          <c:yMode val="edge"/>
          <c:x val="0.17469879518072301"/>
          <c:y val="0.2808996469552289"/>
          <c:w val="0.74698795180722843"/>
          <c:h val="0.48876538570209832"/>
        </c:manualLayout>
      </c:layout>
      <c:scatterChart>
        <c:scatterStyle val="smoothMarker"/>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xVal>
            <c:numRef>
              <c:f>'Mini Case'!$A$74:$A$78</c:f>
              <c:numCache>
                <c:formatCode>0%</c:formatCode>
                <c:ptCount val="5"/>
                <c:pt idx="0">
                  <c:v>0</c:v>
                </c:pt>
                <c:pt idx="1">
                  <c:v>7.0000000000000007E-2</c:v>
                </c:pt>
                <c:pt idx="2">
                  <c:v>0.1</c:v>
                </c:pt>
                <c:pt idx="3">
                  <c:v>0.13</c:v>
                </c:pt>
                <c:pt idx="4">
                  <c:v>0.2</c:v>
                </c:pt>
              </c:numCache>
            </c:numRef>
          </c:xVal>
          <c:yVal>
            <c:numRef>
              <c:f>'Mini Case'!$B$74:$B$78</c:f>
              <c:numCache>
                <c:formatCode>"$"#,##0.00</c:formatCode>
                <c:ptCount val="5"/>
              </c:numCache>
            </c:numRef>
          </c:yVal>
          <c:smooth val="1"/>
          <c:extLst xmlns:c16r2="http://schemas.microsoft.com/office/drawing/2015/06/chart">
            <c:ext xmlns:c16="http://schemas.microsoft.com/office/drawing/2014/chart" uri="{C3380CC4-5D6E-409C-BE32-E72D297353CC}">
              <c16:uniqueId val="{00000000-0AB9-4745-A5C8-5AB5F30A4D94}"/>
            </c:ext>
          </c:extLst>
        </c:ser>
        <c:dLbls/>
        <c:axId val="118785536"/>
        <c:axId val="118787072"/>
      </c:scatterChart>
      <c:valAx>
        <c:axId val="118785536"/>
        <c:scaling>
          <c:orientation val="minMax"/>
          <c:max val="0.2"/>
        </c:scaling>
        <c:axPos val="b"/>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8787072"/>
        <c:crosses val="autoZero"/>
        <c:crossBetween val="midCat"/>
      </c:valAx>
      <c:valAx>
        <c:axId val="118787072"/>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18785536"/>
        <c:crosses val="autoZero"/>
        <c:crossBetween val="midCat"/>
      </c:valAx>
      <c:spPr>
        <a:gradFill rotWithShape="0">
          <a:gsLst>
            <a:gs pos="0">
              <a:srgbClr val="FFEBFA"/>
            </a:gs>
            <a:gs pos="30000">
              <a:srgbClr val="C4D6EB"/>
            </a:gs>
            <a:gs pos="60001">
              <a:srgbClr val="85C2FF"/>
            </a:gs>
            <a:gs pos="100000">
              <a:srgbClr val="5E9EFF"/>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1" i="0" u="none" strike="noStrike" baseline="0">
                <a:solidFill>
                  <a:srgbClr val="000000"/>
                </a:solidFill>
                <a:latin typeface="Arial"/>
                <a:ea typeface="Arial"/>
                <a:cs typeface="Arial"/>
              </a:defRPr>
            </a:pPr>
            <a:r>
              <a:rPr lang="en-US"/>
              <a:t>Value of the bond over time</a:t>
            </a:r>
          </a:p>
        </c:rich>
      </c:tx>
      <c:layout>
        <c:manualLayout>
          <c:xMode val="edge"/>
          <c:yMode val="edge"/>
          <c:x val="3.3333401150311588E-2"/>
          <c:y val="2.6865671641791045E-2"/>
        </c:manualLayout>
      </c:layout>
      <c:spPr>
        <a:noFill/>
        <a:ln w="25400">
          <a:noFill/>
        </a:ln>
      </c:spPr>
    </c:title>
    <c:plotArea>
      <c:layout>
        <c:manualLayout>
          <c:layoutTarget val="inner"/>
          <c:xMode val="edge"/>
          <c:yMode val="edge"/>
          <c:x val="0.23125047048028671"/>
          <c:y val="0.22686567164179106"/>
          <c:w val="0.52708440568930193"/>
          <c:h val="0.60895522388059775"/>
        </c:manualLayout>
      </c:layout>
      <c:lineChart>
        <c:grouping val="standard"/>
        <c:ser>
          <c:idx val="0"/>
          <c:order val="0"/>
          <c:tx>
            <c:v>Rates fall to 7%</c:v>
          </c:tx>
          <c:spPr>
            <a:ln w="25400">
              <a:solidFill>
                <a:srgbClr val="000080"/>
              </a:solidFill>
              <a:prstDash val="solid"/>
            </a:ln>
          </c:spPr>
          <c:marker>
            <c:symbol val="diamond"/>
            <c:size val="4"/>
            <c:spPr>
              <a:solidFill>
                <a:srgbClr val="000080"/>
              </a:solidFill>
              <a:ln>
                <a:solidFill>
                  <a:srgbClr val="000080"/>
                </a:solidFill>
                <a:prstDash val="solid"/>
              </a:ln>
            </c:spPr>
          </c:marker>
          <c:val>
            <c:numRef>
              <c:f>'Mini Case'!$B$101:$B$111</c:f>
              <c:numCache>
                <c:formatCode>"$"#,##0_);[Red]\("$"#,##0\)</c:formatCode>
                <c:ptCount val="11"/>
              </c:numCache>
            </c:numRef>
          </c:val>
          <c:extLst xmlns:c16r2="http://schemas.microsoft.com/office/drawing/2015/06/chart">
            <c:ext xmlns:c16="http://schemas.microsoft.com/office/drawing/2014/chart" uri="{C3380CC4-5D6E-409C-BE32-E72D297353CC}">
              <c16:uniqueId val="{00000000-0168-4E6F-8B30-D60C233F65BB}"/>
            </c:ext>
          </c:extLst>
        </c:ser>
        <c:ser>
          <c:idx val="1"/>
          <c:order val="1"/>
          <c:tx>
            <c:v>Rates stay the same</c:v>
          </c:tx>
          <c:spPr>
            <a:ln w="25400">
              <a:solidFill>
                <a:srgbClr val="FF00FF"/>
              </a:solidFill>
              <a:prstDash val="solid"/>
            </a:ln>
          </c:spPr>
          <c:marker>
            <c:symbol val="square"/>
            <c:size val="4"/>
            <c:spPr>
              <a:solidFill>
                <a:srgbClr val="FF00FF"/>
              </a:solidFill>
              <a:ln>
                <a:solidFill>
                  <a:srgbClr val="FF00FF"/>
                </a:solidFill>
                <a:prstDash val="solid"/>
              </a:ln>
            </c:spPr>
          </c:marker>
          <c:val>
            <c:numRef>
              <c:f>'Mini Case'!$C$101:$C$111</c:f>
              <c:numCache>
                <c:formatCode>"$"#,##0_);[Red]\("$"#,##0\)</c:formatCode>
                <c:ptCount val="11"/>
              </c:numCache>
            </c:numRef>
          </c:val>
          <c:extLst xmlns:c16r2="http://schemas.microsoft.com/office/drawing/2015/06/chart">
            <c:ext xmlns:c16="http://schemas.microsoft.com/office/drawing/2014/chart" uri="{C3380CC4-5D6E-409C-BE32-E72D297353CC}">
              <c16:uniqueId val="{00000001-0168-4E6F-8B30-D60C233F65BB}"/>
            </c:ext>
          </c:extLst>
        </c:ser>
        <c:ser>
          <c:idx val="2"/>
          <c:order val="2"/>
          <c:tx>
            <c:v>Rates increase to 13%</c:v>
          </c:tx>
          <c:spPr>
            <a:ln w="25400">
              <a:solidFill>
                <a:srgbClr val="FF6600"/>
              </a:solidFill>
              <a:prstDash val="solid"/>
            </a:ln>
          </c:spPr>
          <c:marker>
            <c:symbol val="triangle"/>
            <c:size val="4"/>
            <c:spPr>
              <a:solidFill>
                <a:srgbClr val="FF6600"/>
              </a:solidFill>
              <a:ln>
                <a:solidFill>
                  <a:srgbClr val="FF6600"/>
                </a:solidFill>
                <a:prstDash val="solid"/>
              </a:ln>
            </c:spPr>
          </c:marker>
          <c:val>
            <c:numRef>
              <c:f>'Mini Case'!$D$101:$D$111</c:f>
              <c:numCache>
                <c:formatCode>"$"#,##0_);[Red]\("$"#,##0\)</c:formatCode>
                <c:ptCount val="11"/>
              </c:numCache>
            </c:numRef>
          </c:val>
          <c:extLst xmlns:c16r2="http://schemas.microsoft.com/office/drawing/2015/06/chart">
            <c:ext xmlns:c16="http://schemas.microsoft.com/office/drawing/2014/chart" uri="{C3380CC4-5D6E-409C-BE32-E72D297353CC}">
              <c16:uniqueId val="{00000002-0168-4E6F-8B30-D60C233F65BB}"/>
            </c:ext>
          </c:extLst>
        </c:ser>
        <c:ser>
          <c:idx val="3"/>
          <c:order val="3"/>
          <c:tx>
            <c:v>Your choice</c:v>
          </c:tx>
          <c:spPr>
            <a:ln w="38100">
              <a:solidFill>
                <a:srgbClr val="0000FF"/>
              </a:solidFill>
              <a:prstDash val="solid"/>
            </a:ln>
          </c:spPr>
          <c:marker>
            <c:symbol val="x"/>
            <c:size val="6"/>
            <c:spPr>
              <a:noFill/>
              <a:ln>
                <a:solidFill>
                  <a:srgbClr val="0000FF"/>
                </a:solidFill>
                <a:prstDash val="solid"/>
              </a:ln>
            </c:spPr>
          </c:marker>
          <c:val>
            <c:numRef>
              <c:f>'Mini Case'!$H$118:$H$128</c:f>
              <c:numCache>
                <c:formatCode>"$"#,##0_);[Red]\("$"#,##0\)</c:formatCode>
                <c:ptCount val="11"/>
                <c:pt idx="0">
                  <c:v>580.75279144492288</c:v>
                </c:pt>
                <c:pt idx="1">
                  <c:v>596.90334973390736</c:v>
                </c:pt>
                <c:pt idx="2">
                  <c:v>616.28401968068897</c:v>
                </c:pt>
                <c:pt idx="3">
                  <c:v>639.54082361682674</c:v>
                </c:pt>
                <c:pt idx="4">
                  <c:v>667.44898834019205</c:v>
                </c:pt>
                <c:pt idx="5">
                  <c:v>700.93878600823041</c:v>
                </c:pt>
                <c:pt idx="6">
                  <c:v>741.12654320987656</c:v>
                </c:pt>
                <c:pt idx="7">
                  <c:v>789.35185185185185</c:v>
                </c:pt>
                <c:pt idx="8">
                  <c:v>847.22222222222229</c:v>
                </c:pt>
                <c:pt idx="9">
                  <c:v>916.66666666666674</c:v>
                </c:pt>
                <c:pt idx="10">
                  <c:v>1000</c:v>
                </c:pt>
              </c:numCache>
            </c:numRef>
          </c:val>
          <c:extLst xmlns:c16r2="http://schemas.microsoft.com/office/drawing/2015/06/chart">
            <c:ext xmlns:c16="http://schemas.microsoft.com/office/drawing/2014/chart" uri="{C3380CC4-5D6E-409C-BE32-E72D297353CC}">
              <c16:uniqueId val="{00000003-0168-4E6F-8B30-D60C233F65BB}"/>
            </c:ext>
          </c:extLst>
        </c:ser>
        <c:dLbls/>
        <c:marker val="1"/>
        <c:axId val="110186496"/>
        <c:axId val="110188416"/>
      </c:lineChart>
      <c:catAx>
        <c:axId val="11018649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Years to maturity</a:t>
                </a:r>
              </a:p>
            </c:rich>
          </c:tx>
          <c:layout>
            <c:manualLayout>
              <c:xMode val="edge"/>
              <c:yMode val="edge"/>
              <c:x val="0.35416738722206093"/>
              <c:y val="0.901492537313432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188416"/>
        <c:crosses val="autoZero"/>
        <c:auto val="1"/>
        <c:lblAlgn val="ctr"/>
        <c:lblOffset val="100"/>
        <c:tickLblSkip val="2"/>
        <c:tickMarkSkip val="1"/>
      </c:catAx>
      <c:valAx>
        <c:axId val="110188416"/>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Price</a:t>
                </a:r>
              </a:p>
            </c:rich>
          </c:tx>
          <c:layout>
            <c:manualLayout>
              <c:xMode val="edge"/>
              <c:yMode val="edge"/>
              <c:x val="2.5000050862733689E-2"/>
              <c:y val="0.46567164179104481"/>
            </c:manualLayout>
          </c:layout>
          <c:spPr>
            <a:noFill/>
            <a:ln w="25400">
              <a:noFill/>
            </a:ln>
          </c:spPr>
        </c:title>
        <c:numFmt formatCode="&quot;$&quot;#,##0_);[Red]\(&quot;$&quot;#,##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0186496"/>
        <c:crosses val="autoZero"/>
        <c:crossBetween val="between"/>
      </c:valAx>
      <c:spPr>
        <a:solidFill>
          <a:srgbClr val="FFFFCC"/>
        </a:solidFill>
        <a:ln w="25400">
          <a:noFill/>
          <a:prstDash val="solid"/>
        </a:ln>
      </c:spPr>
    </c:plotArea>
    <c:legend>
      <c:legendPos val="r"/>
      <c:legendEntry>
        <c:idx val="2"/>
        <c:txPr>
          <a:bodyPr/>
          <a:lstStyle/>
          <a:p>
            <a:pPr>
              <a:defRPr sz="735" b="0" i="0" u="none" strike="noStrike" baseline="0">
                <a:solidFill>
                  <a:srgbClr val="000000"/>
                </a:solidFill>
                <a:latin typeface="Arial"/>
                <a:ea typeface="Arial"/>
                <a:cs typeface="Arial"/>
              </a:defRPr>
            </a:pPr>
            <a:endParaRPr lang="en-US"/>
          </a:p>
        </c:txPr>
      </c:legendEntry>
      <c:legendEntry>
        <c:idx val="3"/>
        <c:txPr>
          <a:bodyPr/>
          <a:lstStyle/>
          <a:p>
            <a:pPr>
              <a:defRPr sz="735" b="0" i="0" u="none" strike="noStrike" baseline="0">
                <a:solidFill>
                  <a:srgbClr val="000000"/>
                </a:solidFill>
                <a:latin typeface="Arial"/>
                <a:ea typeface="Arial"/>
                <a:cs typeface="Arial"/>
              </a:defRPr>
            </a:pPr>
            <a:endParaRPr lang="en-US"/>
          </a:p>
        </c:txPr>
      </c:legendEntry>
      <c:legendEntry>
        <c:idx val="0"/>
        <c:txPr>
          <a:bodyPr/>
          <a:lstStyle/>
          <a:p>
            <a:pPr>
              <a:defRPr sz="735" b="0" i="0" u="none" strike="noStrike" baseline="0">
                <a:solidFill>
                  <a:srgbClr val="000000"/>
                </a:solidFill>
                <a:latin typeface="Arial"/>
                <a:ea typeface="Arial"/>
                <a:cs typeface="Arial"/>
              </a:defRPr>
            </a:pPr>
            <a:endParaRPr lang="en-US"/>
          </a:p>
        </c:txPr>
      </c:legendEntry>
      <c:legendEntry>
        <c:idx val="1"/>
        <c:txPr>
          <a:bodyPr/>
          <a:lstStyle/>
          <a:p>
            <a:pPr>
              <a:defRPr sz="735" b="0" i="0" u="none" strike="noStrike" baseline="0">
                <a:solidFill>
                  <a:srgbClr val="000000"/>
                </a:solidFill>
                <a:latin typeface="Arial"/>
                <a:ea typeface="Arial"/>
                <a:cs typeface="Arial"/>
              </a:defRPr>
            </a:pPr>
            <a:endParaRPr lang="en-US"/>
          </a:p>
        </c:txPr>
      </c:legendEntry>
      <c:layout>
        <c:manualLayout>
          <c:xMode val="edge"/>
          <c:yMode val="edge"/>
          <c:x val="0.59375120798992509"/>
          <c:y val="1.4925373134328361E-2"/>
          <c:w val="0.35000071207827188"/>
          <c:h val="0.20597014925373133"/>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CC"/>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b="1" i="0" u="none" strike="noStrike" baseline="0">
                <a:solidFill>
                  <a:srgbClr val="000000"/>
                </a:solidFill>
                <a:latin typeface="Arial"/>
                <a:ea typeface="Arial"/>
                <a:cs typeface="Arial"/>
              </a:defRPr>
            </a:pPr>
            <a:r>
              <a:rPr lang="en-US"/>
              <a:t>10 Yr. versus 1 Yr.</a:t>
            </a:r>
          </a:p>
        </c:rich>
      </c:tx>
      <c:layout>
        <c:manualLayout>
          <c:xMode val="edge"/>
          <c:yMode val="edge"/>
          <c:x val="0.36767749305061004"/>
          <c:y val="3.861011139997475E-2"/>
        </c:manualLayout>
      </c:layout>
      <c:spPr>
        <a:noFill/>
        <a:ln w="25400">
          <a:noFill/>
        </a:ln>
      </c:spPr>
    </c:title>
    <c:plotArea>
      <c:layout>
        <c:manualLayout>
          <c:layoutTarget val="inner"/>
          <c:xMode val="edge"/>
          <c:yMode val="edge"/>
          <c:x val="0.14747503842139861"/>
          <c:y val="0.16988449015988891"/>
          <c:w val="0.77777931222244456"/>
          <c:h val="0.64864987151957731"/>
        </c:manualLayout>
      </c:layout>
      <c:lineChart>
        <c:grouping val="standard"/>
        <c:ser>
          <c:idx val="0"/>
          <c:order val="0"/>
          <c:tx>
            <c:strRef>
              <c:f>'Mini Case'!$H$310</c:f>
              <c:strCache>
                <c:ptCount val="1"/>
              </c:strCache>
            </c:strRef>
          </c:tx>
          <c:spPr>
            <a:ln w="38100">
              <a:solidFill>
                <a:srgbClr val="000080"/>
              </a:solidFill>
              <a:prstDash val="solid"/>
            </a:ln>
          </c:spPr>
          <c:marker>
            <c:symbol val="none"/>
          </c:marker>
          <c:dPt>
            <c:idx val="1"/>
            <c:spPr>
              <a:ln w="38100">
                <a:solidFill>
                  <a:srgbClr val="008000"/>
                </a:solidFill>
                <a:prstDash val="solid"/>
              </a:ln>
            </c:spPr>
            <c:extLst xmlns:c16r2="http://schemas.microsoft.com/office/drawing/2015/06/chart">
              <c:ext xmlns:c16="http://schemas.microsoft.com/office/drawing/2014/chart" uri="{C3380CC4-5D6E-409C-BE32-E72D297353CC}">
                <c16:uniqueId val="{00000001-BB77-4D5C-AF3F-183ADB5F8FCA}"/>
              </c:ext>
            </c:extLst>
          </c:dPt>
          <c:cat>
            <c:numRef>
              <c:f>'Mini Case'!$H$311:$H$315</c:f>
              <c:numCache>
                <c:formatCode>0.0%</c:formatCode>
                <c:ptCount val="5"/>
                <c:pt idx="0">
                  <c:v>0.05</c:v>
                </c:pt>
                <c:pt idx="1">
                  <c:v>7.0000000000000007E-2</c:v>
                </c:pt>
                <c:pt idx="2">
                  <c:v>0.1</c:v>
                </c:pt>
                <c:pt idx="3">
                  <c:v>0.13</c:v>
                </c:pt>
                <c:pt idx="4">
                  <c:v>0.15</c:v>
                </c:pt>
              </c:numCache>
            </c:numRef>
          </c:cat>
          <c:val>
            <c:numRef>
              <c:f>'Mini Case'!$I$311:$I$315</c:f>
              <c:numCache>
                <c:formatCode>"$"#,##0.00</c:formatCode>
                <c:ptCount val="5"/>
              </c:numCache>
            </c:numRef>
          </c:val>
          <c:extLst xmlns:c16r2="http://schemas.microsoft.com/office/drawing/2015/06/chart">
            <c:ext xmlns:c16="http://schemas.microsoft.com/office/drawing/2014/chart" uri="{C3380CC4-5D6E-409C-BE32-E72D297353CC}">
              <c16:uniqueId val="{00000002-BB77-4D5C-AF3F-183ADB5F8FCA}"/>
            </c:ext>
          </c:extLst>
        </c:ser>
        <c:ser>
          <c:idx val="1"/>
          <c:order val="1"/>
          <c:tx>
            <c:strRef>
              <c:f>'Mini Case'!$F$310</c:f>
              <c:strCache>
                <c:ptCount val="1"/>
              </c:strCache>
            </c:strRef>
          </c:tx>
          <c:spPr>
            <a:ln w="38100">
              <a:solidFill>
                <a:srgbClr val="FF0000"/>
              </a:solidFill>
              <a:prstDash val="solid"/>
            </a:ln>
          </c:spPr>
          <c:marker>
            <c:symbol val="none"/>
          </c:marker>
          <c:cat>
            <c:numRef>
              <c:f>'Mini Case'!$H$311:$H$315</c:f>
              <c:numCache>
                <c:formatCode>0.0%</c:formatCode>
                <c:ptCount val="5"/>
                <c:pt idx="0">
                  <c:v>0.05</c:v>
                </c:pt>
                <c:pt idx="1">
                  <c:v>7.0000000000000007E-2</c:v>
                </c:pt>
                <c:pt idx="2">
                  <c:v>0.1</c:v>
                </c:pt>
                <c:pt idx="3">
                  <c:v>0.13</c:v>
                </c:pt>
                <c:pt idx="4">
                  <c:v>0.15</c:v>
                </c:pt>
              </c:numCache>
            </c:numRef>
          </c:cat>
          <c:val>
            <c:numRef>
              <c:f>'Mini Case'!$G$311:$G$315</c:f>
              <c:numCache>
                <c:formatCode>"$"#,##0.00</c:formatCode>
                <c:ptCount val="5"/>
              </c:numCache>
            </c:numRef>
          </c:val>
          <c:extLst xmlns:c16r2="http://schemas.microsoft.com/office/drawing/2015/06/chart">
            <c:ext xmlns:c16="http://schemas.microsoft.com/office/drawing/2014/chart" uri="{C3380CC4-5D6E-409C-BE32-E72D297353CC}">
              <c16:uniqueId val="{00000003-BB77-4D5C-AF3F-183ADB5F8FCA}"/>
            </c:ext>
          </c:extLst>
        </c:ser>
        <c:ser>
          <c:idx val="2"/>
          <c:order val="2"/>
          <c:tx>
            <c:v>Your Choice</c:v>
          </c:tx>
          <c:spPr>
            <a:ln w="38100">
              <a:solidFill>
                <a:srgbClr val="0000FF"/>
              </a:solidFill>
              <a:prstDash val="solid"/>
            </a:ln>
          </c:spPr>
          <c:marker>
            <c:symbol val="none"/>
          </c:marker>
          <c:val>
            <c:numRef>
              <c:f>'Mini Case'!$E$311:$E$315</c:f>
              <c:numCache>
                <c:formatCode>_(* #,##0.00_);_(* \(#,##0.00\);_(* "-"??_);_(@_)</c:formatCode>
                <c:ptCount val="5"/>
                <c:pt idx="0">
                  <c:v>966.65308211899105</c:v>
                </c:pt>
                <c:pt idx="1">
                  <c:v>966.65308211899105</c:v>
                </c:pt>
                <c:pt idx="2">
                  <c:v>966.65308211899105</c:v>
                </c:pt>
                <c:pt idx="3">
                  <c:v>966.65308211899105</c:v>
                </c:pt>
                <c:pt idx="4">
                  <c:v>966.65308211899105</c:v>
                </c:pt>
              </c:numCache>
            </c:numRef>
          </c:val>
          <c:extLst xmlns:c16r2="http://schemas.microsoft.com/office/drawing/2015/06/chart">
            <c:ext xmlns:c16="http://schemas.microsoft.com/office/drawing/2014/chart" uri="{C3380CC4-5D6E-409C-BE32-E72D297353CC}">
              <c16:uniqueId val="{00000004-BB77-4D5C-AF3F-183ADB5F8FCA}"/>
            </c:ext>
          </c:extLst>
        </c:ser>
        <c:dLbls/>
        <c:marker val="1"/>
        <c:axId val="119421568"/>
        <c:axId val="119436032"/>
      </c:lineChart>
      <c:catAx>
        <c:axId val="119421568"/>
        <c:scaling>
          <c:orientation val="minMax"/>
        </c:scaling>
        <c:axPos val="b"/>
        <c:title>
          <c:tx>
            <c:rich>
              <a:bodyPr/>
              <a:lstStyle/>
              <a:p>
                <a:pPr>
                  <a:defRPr sz="725" b="1" i="0" u="none" strike="noStrike" baseline="0">
                    <a:solidFill>
                      <a:srgbClr val="000000"/>
                    </a:solidFill>
                    <a:latin typeface="Arial"/>
                    <a:ea typeface="Arial"/>
                    <a:cs typeface="Arial"/>
                  </a:defRPr>
                </a:pPr>
                <a:r>
                  <a:rPr lang="en-US"/>
                  <a:t>YTM</a:t>
                </a:r>
              </a:p>
            </c:rich>
          </c:tx>
          <c:layout>
            <c:manualLayout>
              <c:xMode val="edge"/>
              <c:yMode val="edge"/>
              <c:x val="0.50707170744891783"/>
              <c:y val="0.91892065131939915"/>
            </c:manualLayout>
          </c:layout>
          <c:spPr>
            <a:noFill/>
            <a:ln w="25400">
              <a:noFill/>
            </a:ln>
          </c:spPr>
        </c:title>
        <c:numFmt formatCode="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9436032"/>
        <c:crosses val="autoZero"/>
        <c:auto val="1"/>
        <c:lblAlgn val="ctr"/>
        <c:lblOffset val="100"/>
        <c:tickLblSkip val="1"/>
        <c:tickMarkSkip val="1"/>
      </c:catAx>
      <c:valAx>
        <c:axId val="119436032"/>
        <c:scaling>
          <c:orientation val="minMax"/>
          <c:min val="700"/>
        </c:scaling>
        <c:axPos val="l"/>
        <c:majorGridlines>
          <c:spPr>
            <a:ln w="3175">
              <a:solidFill>
                <a:srgbClr val="000000"/>
              </a:solidFill>
              <a:prstDash val="solid"/>
            </a:ln>
          </c:spPr>
        </c:majorGridlines>
        <c:numFmt formatCode="&quot;$&quot;#,##0.00" sourceLinked="1"/>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en-US"/>
          </a:p>
        </c:txPr>
        <c:crossAx val="119421568"/>
        <c:crosses val="autoZero"/>
        <c:crossBetween val="between"/>
        <c:majorUnit val="100"/>
        <c:minorUnit val="50"/>
      </c:valAx>
      <c:spPr>
        <a:noFill/>
        <a:ln w="12700">
          <a:solidFill>
            <a:srgbClr val="808080"/>
          </a:solidFill>
          <a:prstDash val="solid"/>
        </a:ln>
      </c:spPr>
    </c:plotArea>
    <c:legend>
      <c:legendPos val="r"/>
      <c:layout>
        <c:manualLayout>
          <c:xMode val="edge"/>
          <c:yMode val="edge"/>
          <c:x val="0.76969848819935394"/>
          <c:y val="1.9305055699987396E-2"/>
          <c:w val="0.18383874652530499"/>
          <c:h val="0.18532853471987873"/>
        </c:manualLayout>
      </c:layou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gap"/>
  </c:chart>
  <c:spPr>
    <a:solidFill>
      <a:srgbClr val="FFFFCC"/>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Hypothetical Treasury Yield Curve</a:t>
            </a:r>
          </a:p>
        </c:rich>
      </c:tx>
      <c:layout>
        <c:manualLayout>
          <c:xMode val="edge"/>
          <c:yMode val="edge"/>
          <c:x val="0.22745141592259491"/>
          <c:y val="3.5519220455570315E-2"/>
        </c:manualLayout>
      </c:layout>
      <c:spPr>
        <a:noFill/>
        <a:ln w="25400">
          <a:noFill/>
        </a:ln>
      </c:spPr>
    </c:title>
    <c:plotArea>
      <c:layout>
        <c:manualLayout>
          <c:layoutTarget val="inner"/>
          <c:xMode val="edge"/>
          <c:yMode val="edge"/>
          <c:x val="0.24117693240068239"/>
          <c:y val="0.17486385455050002"/>
          <c:w val="0.65882479094820612"/>
          <c:h val="0.65300720683702351"/>
        </c:manualLayout>
      </c:layout>
      <c:areaChart>
        <c:grouping val="stacked"/>
        <c:ser>
          <c:idx val="0"/>
          <c:order val="0"/>
          <c:tx>
            <c:v>Real Risk Free Rate</c:v>
          </c:tx>
          <c:spPr>
            <a:ln w="38100">
              <a:solidFill>
                <a:srgbClr val="000080"/>
              </a:solidFill>
              <a:prstDash val="solid"/>
            </a:ln>
          </c:spPr>
          <c:val>
            <c:numRef>
              <c:f>'Mini Case'!$M$376:$M$395</c:f>
              <c:numCache>
                <c:formatCode>0.00%</c:formatCode>
                <c:ptCount val="20"/>
              </c:numCache>
            </c:numRef>
          </c:val>
          <c:extLst xmlns:c16r2="http://schemas.microsoft.com/office/drawing/2015/06/chart">
            <c:ext xmlns:c16="http://schemas.microsoft.com/office/drawing/2014/chart" uri="{C3380CC4-5D6E-409C-BE32-E72D297353CC}">
              <c16:uniqueId val="{00000000-95AA-4556-9193-E34111D43A2D}"/>
            </c:ext>
          </c:extLst>
        </c:ser>
        <c:ser>
          <c:idx val="1"/>
          <c:order val="1"/>
          <c:tx>
            <c:v>Inflation Premium</c:v>
          </c:tx>
          <c:spPr>
            <a:ln w="38100">
              <a:solidFill>
                <a:srgbClr val="FF00FF"/>
              </a:solidFill>
              <a:prstDash val="solid"/>
            </a:ln>
          </c:spPr>
          <c:val>
            <c:numRef>
              <c:f>'Mini Case'!$N$376:$N$395</c:f>
              <c:numCache>
                <c:formatCode>0.00%</c:formatCode>
                <c:ptCount val="20"/>
              </c:numCache>
            </c:numRef>
          </c:val>
          <c:extLst xmlns:c16r2="http://schemas.microsoft.com/office/drawing/2015/06/chart">
            <c:ext xmlns:c16="http://schemas.microsoft.com/office/drawing/2014/chart" uri="{C3380CC4-5D6E-409C-BE32-E72D297353CC}">
              <c16:uniqueId val="{00000001-95AA-4556-9193-E34111D43A2D}"/>
            </c:ext>
          </c:extLst>
        </c:ser>
        <c:ser>
          <c:idx val="2"/>
          <c:order val="2"/>
          <c:tx>
            <c:v>Maturity Risk Premium</c:v>
          </c:tx>
          <c:spPr>
            <a:ln w="38100">
              <a:solidFill>
                <a:srgbClr val="008000"/>
              </a:solidFill>
              <a:prstDash val="solid"/>
            </a:ln>
          </c:spPr>
          <c:val>
            <c:numRef>
              <c:f>'Mini Case'!$O$376:$O$395</c:f>
              <c:numCache>
                <c:formatCode>0.00%</c:formatCode>
                <c:ptCount val="20"/>
              </c:numCache>
            </c:numRef>
          </c:val>
          <c:extLst xmlns:c16r2="http://schemas.microsoft.com/office/drawing/2015/06/chart">
            <c:ext xmlns:c16="http://schemas.microsoft.com/office/drawing/2014/chart" uri="{C3380CC4-5D6E-409C-BE32-E72D297353CC}">
              <c16:uniqueId val="{00000002-95AA-4556-9193-E34111D43A2D}"/>
            </c:ext>
          </c:extLst>
        </c:ser>
        <c:dLbls/>
        <c:axId val="119491584"/>
        <c:axId val="119501952"/>
      </c:areaChart>
      <c:catAx>
        <c:axId val="11949158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Maturity</a:t>
                </a:r>
              </a:p>
            </c:rich>
          </c:tx>
          <c:layout>
            <c:manualLayout>
              <c:xMode val="edge"/>
              <c:yMode val="edge"/>
              <c:x val="0.50588332162094307"/>
              <c:y val="0.90983849320806975"/>
            </c:manualLayout>
          </c:layout>
          <c:spPr>
            <a:noFill/>
            <a:ln w="25400">
              <a:noFill/>
            </a:ln>
          </c:spPr>
        </c:title>
        <c:numFmt formatCode="General"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9501952"/>
        <c:crosses val="autoZero"/>
        <c:auto val="1"/>
        <c:lblAlgn val="ctr"/>
        <c:lblOffset val="100"/>
      </c:catAx>
      <c:valAx>
        <c:axId val="119501952"/>
        <c:scaling>
          <c:orientation val="minMax"/>
        </c:scaling>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Interest Rate</a:t>
                </a:r>
              </a:p>
            </c:rich>
          </c:tx>
          <c:layout>
            <c:manualLayout>
              <c:xMode val="edge"/>
              <c:yMode val="edge"/>
              <c:x val="4.7058913639157554E-2"/>
              <c:y val="0.36065670001040623"/>
            </c:manualLayout>
          </c:layout>
          <c:spPr>
            <a:noFill/>
            <a:ln w="25400">
              <a:noFill/>
            </a:ln>
          </c:spPr>
        </c:title>
        <c:numFmt formatCode="0.00%" sourceLinked="1"/>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9491584"/>
        <c:crosses val="autoZero"/>
        <c:crossBetween val="midCat"/>
      </c:valAx>
      <c:spPr>
        <a:solidFill>
          <a:srgbClr val="FFFFCC"/>
        </a:solidFill>
        <a:ln w="12700">
          <a:solidFill>
            <a:srgbClr val="000000"/>
          </a:solidFill>
          <a:prstDash val="solid"/>
        </a:ln>
      </c:spPr>
    </c:plotArea>
    <c:plotVisOnly val="1"/>
    <c:dispBlanksAs val="zero"/>
  </c:chart>
  <c:spPr>
    <a:solidFill>
      <a:srgbClr val="FFFFCC"/>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114300</xdr:colOff>
      <xdr:row>82</xdr:row>
      <xdr:rowOff>85725</xdr:rowOff>
    </xdr:from>
    <xdr:to>
      <xdr:col>4</xdr:col>
      <xdr:colOff>219075</xdr:colOff>
      <xdr:row>93</xdr:row>
      <xdr:rowOff>0</xdr:rowOff>
    </xdr:to>
    <xdr:graphicFrame macro="">
      <xdr:nvGraphicFramePr>
        <xdr:cNvPr id="1034" name="Chart 10">
          <a:extLst>
            <a:ext uri="{FF2B5EF4-FFF2-40B4-BE49-F238E27FC236}">
              <a16:creationId xmlns:a16="http://schemas.microsoft.com/office/drawing/2014/main" xmlns="" id="{00000000-0008-0000-0000-00000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79</xdr:row>
      <xdr:rowOff>57150</xdr:rowOff>
    </xdr:from>
    <xdr:to>
      <xdr:col>5</xdr:col>
      <xdr:colOff>428625</xdr:colOff>
      <xdr:row>80</xdr:row>
      <xdr:rowOff>19050</xdr:rowOff>
    </xdr:to>
    <xdr:sp macro="" textlink="">
      <xdr:nvSpPr>
        <xdr:cNvPr id="1059" name="Line 35">
          <a:extLst>
            <a:ext uri="{FF2B5EF4-FFF2-40B4-BE49-F238E27FC236}">
              <a16:creationId xmlns:a16="http://schemas.microsoft.com/office/drawing/2014/main" xmlns="" id="{00000000-0008-0000-0000-000023040000}"/>
            </a:ext>
          </a:extLst>
        </xdr:cNvPr>
        <xdr:cNvSpPr>
          <a:spLocks noChangeShapeType="1"/>
        </xdr:cNvSpPr>
      </xdr:nvSpPr>
      <xdr:spPr bwMode="auto">
        <a:xfrm>
          <a:off x="3981450" y="12992100"/>
          <a:ext cx="219075" cy="123825"/>
        </a:xfrm>
        <a:prstGeom prst="line">
          <a:avLst/>
        </a:prstGeom>
        <a:noFill/>
        <a:ln w="9525">
          <a:solidFill>
            <a:srgbClr val="000000"/>
          </a:solidFill>
          <a:round/>
          <a:headEnd/>
          <a:tailEnd type="triangle" w="sm" len="sm"/>
        </a:ln>
      </xdr:spPr>
    </xdr:sp>
    <xdr:clientData/>
  </xdr:twoCellAnchor>
  <xdr:twoCellAnchor>
    <xdr:from>
      <xdr:col>2</xdr:col>
      <xdr:colOff>809625</xdr:colOff>
      <xdr:row>85</xdr:row>
      <xdr:rowOff>66675</xdr:rowOff>
    </xdr:from>
    <xdr:to>
      <xdr:col>3</xdr:col>
      <xdr:colOff>57150</xdr:colOff>
      <xdr:row>88</xdr:row>
      <xdr:rowOff>57150</xdr:rowOff>
    </xdr:to>
    <xdr:sp macro="" textlink="">
      <xdr:nvSpPr>
        <xdr:cNvPr id="1063" name="Line 39">
          <a:extLst>
            <a:ext uri="{FF2B5EF4-FFF2-40B4-BE49-F238E27FC236}">
              <a16:creationId xmlns:a16="http://schemas.microsoft.com/office/drawing/2014/main" xmlns="" id="{00000000-0008-0000-0000-000027040000}"/>
            </a:ext>
          </a:extLst>
        </xdr:cNvPr>
        <xdr:cNvSpPr>
          <a:spLocks noChangeShapeType="1"/>
        </xdr:cNvSpPr>
      </xdr:nvSpPr>
      <xdr:spPr bwMode="auto">
        <a:xfrm flipH="1">
          <a:off x="2305050" y="13973175"/>
          <a:ext cx="57150" cy="476250"/>
        </a:xfrm>
        <a:prstGeom prst="line">
          <a:avLst/>
        </a:prstGeom>
        <a:noFill/>
        <a:ln w="9525">
          <a:solidFill>
            <a:srgbClr val="000000"/>
          </a:solidFill>
          <a:round/>
          <a:headEnd/>
          <a:tailEnd type="triangle" w="med" len="med"/>
        </a:ln>
      </xdr:spPr>
    </xdr:sp>
    <xdr:clientData/>
  </xdr:twoCellAnchor>
  <xdr:twoCellAnchor>
    <xdr:from>
      <xdr:col>1</xdr:col>
      <xdr:colOff>190500</xdr:colOff>
      <xdr:row>84</xdr:row>
      <xdr:rowOff>9525</xdr:rowOff>
    </xdr:from>
    <xdr:to>
      <xdr:col>2</xdr:col>
      <xdr:colOff>200025</xdr:colOff>
      <xdr:row>85</xdr:row>
      <xdr:rowOff>47625</xdr:rowOff>
    </xdr:to>
    <xdr:sp macro="" textlink="">
      <xdr:nvSpPr>
        <xdr:cNvPr id="1064" name="Text Box 40">
          <a:extLst>
            <a:ext uri="{FF2B5EF4-FFF2-40B4-BE49-F238E27FC236}">
              <a16:creationId xmlns:a16="http://schemas.microsoft.com/office/drawing/2014/main" xmlns="" id="{00000000-0008-0000-0000-000028040000}"/>
            </a:ext>
          </a:extLst>
        </xdr:cNvPr>
        <xdr:cNvSpPr txBox="1">
          <a:spLocks noChangeArrowheads="1"/>
        </xdr:cNvSpPr>
      </xdr:nvSpPr>
      <xdr:spPr bwMode="auto">
        <a:xfrm>
          <a:off x="1066800" y="13754100"/>
          <a:ext cx="723900" cy="2000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Value at 7%</a:t>
          </a:r>
        </a:p>
      </xdr:txBody>
    </xdr:sp>
    <xdr:clientData/>
  </xdr:twoCellAnchor>
  <xdr:twoCellAnchor>
    <xdr:from>
      <xdr:col>1</xdr:col>
      <xdr:colOff>619125</xdr:colOff>
      <xdr:row>85</xdr:row>
      <xdr:rowOff>28575</xdr:rowOff>
    </xdr:from>
    <xdr:to>
      <xdr:col>1</xdr:col>
      <xdr:colOff>771525</xdr:colOff>
      <xdr:row>87</xdr:row>
      <xdr:rowOff>95250</xdr:rowOff>
    </xdr:to>
    <xdr:sp macro="" textlink="">
      <xdr:nvSpPr>
        <xdr:cNvPr id="1065" name="Line 41">
          <a:extLst>
            <a:ext uri="{FF2B5EF4-FFF2-40B4-BE49-F238E27FC236}">
              <a16:creationId xmlns:a16="http://schemas.microsoft.com/office/drawing/2014/main" xmlns="" id="{00000000-0008-0000-0000-000029040000}"/>
            </a:ext>
          </a:extLst>
        </xdr:cNvPr>
        <xdr:cNvSpPr>
          <a:spLocks noChangeShapeType="1"/>
        </xdr:cNvSpPr>
      </xdr:nvSpPr>
      <xdr:spPr bwMode="auto">
        <a:xfrm>
          <a:off x="1495425" y="13935075"/>
          <a:ext cx="95250" cy="390525"/>
        </a:xfrm>
        <a:prstGeom prst="line">
          <a:avLst/>
        </a:prstGeom>
        <a:noFill/>
        <a:ln w="9525">
          <a:solidFill>
            <a:srgbClr val="000000"/>
          </a:solidFill>
          <a:round/>
          <a:headEnd/>
          <a:tailEnd type="triangle" w="med" len="med"/>
        </a:ln>
      </xdr:spPr>
    </xdr:sp>
    <xdr:clientData/>
  </xdr:twoCellAnchor>
  <xdr:twoCellAnchor>
    <xdr:from>
      <xdr:col>0</xdr:col>
      <xdr:colOff>0</xdr:colOff>
      <xdr:row>111</xdr:row>
      <xdr:rowOff>95250</xdr:rowOff>
    </xdr:from>
    <xdr:to>
      <xdr:col>6</xdr:col>
      <xdr:colOff>85725</xdr:colOff>
      <xdr:row>131</xdr:row>
      <xdr:rowOff>9525</xdr:rowOff>
    </xdr:to>
    <xdr:graphicFrame macro="">
      <xdr:nvGraphicFramePr>
        <xdr:cNvPr id="1066" name="Chart 42">
          <a:extLst>
            <a:ext uri="{FF2B5EF4-FFF2-40B4-BE49-F238E27FC236}">
              <a16:creationId xmlns:a16="http://schemas.microsoft.com/office/drawing/2014/main" xmlns="" id="{00000000-0008-0000-0000-00002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609600</xdr:colOff>
      <xdr:row>84</xdr:row>
      <xdr:rowOff>9525</xdr:rowOff>
    </xdr:from>
    <xdr:to>
      <xdr:col>3</xdr:col>
      <xdr:colOff>638175</xdr:colOff>
      <xdr:row>85</xdr:row>
      <xdr:rowOff>66675</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2200275" y="13754100"/>
          <a:ext cx="742950" cy="2190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Value at 13%</a:t>
          </a:r>
        </a:p>
      </xdr:txBody>
    </xdr:sp>
    <xdr:clientData/>
  </xdr:twoCellAnchor>
  <xdr:twoCellAnchor>
    <xdr:from>
      <xdr:col>2</xdr:col>
      <xdr:colOff>285750</xdr:colOff>
      <xdr:row>315</xdr:row>
      <xdr:rowOff>152400</xdr:rowOff>
    </xdr:from>
    <xdr:to>
      <xdr:col>8</xdr:col>
      <xdr:colOff>676275</xdr:colOff>
      <xdr:row>330</xdr:row>
      <xdr:rowOff>133350</xdr:rowOff>
    </xdr:to>
    <xdr:graphicFrame macro="">
      <xdr:nvGraphicFramePr>
        <xdr:cNvPr id="1074" name="Chart 50">
          <a:extLst>
            <a:ext uri="{FF2B5EF4-FFF2-40B4-BE49-F238E27FC236}">
              <a16:creationId xmlns:a16="http://schemas.microsoft.com/office/drawing/2014/main" xmlns="" id="{00000000-0008-0000-0000-00003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666750</xdr:colOff>
      <xdr:row>383</xdr:row>
      <xdr:rowOff>66675</xdr:rowOff>
    </xdr:from>
    <xdr:to>
      <xdr:col>3</xdr:col>
      <xdr:colOff>161925</xdr:colOff>
      <xdr:row>384</xdr:row>
      <xdr:rowOff>104775</xdr:rowOff>
    </xdr:to>
    <xdr:sp macro="" textlink="">
      <xdr:nvSpPr>
        <xdr:cNvPr id="1075" name="Text Box 51">
          <a:extLst>
            <a:ext uri="{FF2B5EF4-FFF2-40B4-BE49-F238E27FC236}">
              <a16:creationId xmlns:a16="http://schemas.microsoft.com/office/drawing/2014/main" xmlns="" id="{00000000-0008-0000-0000-000033040000}"/>
            </a:ext>
          </a:extLst>
        </xdr:cNvPr>
        <xdr:cNvSpPr txBox="1">
          <a:spLocks noChangeArrowheads="1"/>
        </xdr:cNvSpPr>
      </xdr:nvSpPr>
      <xdr:spPr bwMode="auto">
        <a:xfrm flipV="1">
          <a:off x="2257425" y="60769500"/>
          <a:ext cx="209550" cy="200025"/>
        </a:xfrm>
        <a:prstGeom prst="rect">
          <a:avLst/>
        </a:prstGeom>
        <a:noFill/>
        <a:ln w="9525">
          <a:noFill/>
          <a:miter lim="800000"/>
          <a:headEnd/>
          <a:tailEnd/>
        </a:ln>
      </xdr:spPr>
    </xdr:sp>
    <xdr:clientData/>
  </xdr:twoCellAnchor>
  <xdr:twoCellAnchor editAs="oneCell">
    <xdr:from>
      <xdr:col>7</xdr:col>
      <xdr:colOff>209550</xdr:colOff>
      <xdr:row>380</xdr:row>
      <xdr:rowOff>76200</xdr:rowOff>
    </xdr:from>
    <xdr:to>
      <xdr:col>8</xdr:col>
      <xdr:colOff>28575</xdr:colOff>
      <xdr:row>382</xdr:row>
      <xdr:rowOff>57150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5410200" y="60293250"/>
          <a:ext cx="533400" cy="304800"/>
        </a:xfrm>
        <a:prstGeom prst="rect">
          <a:avLst/>
        </a:prstGeom>
        <a:noFill/>
        <a:ln w="9525">
          <a:noFill/>
          <a:miter lim="800000"/>
          <a:headEnd/>
          <a:tailEnd/>
        </a:ln>
      </xdr:spPr>
    </xdr:sp>
    <xdr:clientData/>
  </xdr:twoCellAnchor>
  <xdr:twoCellAnchor editAs="oneCell">
    <xdr:from>
      <xdr:col>7</xdr:col>
      <xdr:colOff>209550</xdr:colOff>
      <xdr:row>371</xdr:row>
      <xdr:rowOff>38100</xdr:rowOff>
    </xdr:from>
    <xdr:to>
      <xdr:col>8</xdr:col>
      <xdr:colOff>104775</xdr:colOff>
      <xdr:row>373</xdr:row>
      <xdr:rowOff>9525</xdr:rowOff>
    </xdr:to>
    <xdr:sp macro="" textlink="">
      <xdr:nvSpPr>
        <xdr:cNvPr id="1078" name="Text Box 54">
          <a:extLst>
            <a:ext uri="{FF2B5EF4-FFF2-40B4-BE49-F238E27FC236}">
              <a16:creationId xmlns:a16="http://schemas.microsoft.com/office/drawing/2014/main" xmlns="" id="{00000000-0008-0000-0000-000036040000}"/>
            </a:ext>
          </a:extLst>
        </xdr:cNvPr>
        <xdr:cNvSpPr txBox="1">
          <a:spLocks noChangeArrowheads="1"/>
        </xdr:cNvSpPr>
      </xdr:nvSpPr>
      <xdr:spPr bwMode="auto">
        <a:xfrm>
          <a:off x="5410200" y="58778775"/>
          <a:ext cx="609600" cy="304800"/>
        </a:xfrm>
        <a:prstGeom prst="rect">
          <a:avLst/>
        </a:prstGeom>
        <a:noFill/>
        <a:ln w="9525">
          <a:noFill/>
          <a:miter lim="800000"/>
          <a:headEnd/>
          <a:tailEnd/>
        </a:ln>
      </xdr:spPr>
    </xdr:sp>
    <xdr:clientData/>
  </xdr:twoCellAnchor>
  <xdr:twoCellAnchor editAs="oneCell">
    <xdr:from>
      <xdr:col>4</xdr:col>
      <xdr:colOff>523875</xdr:colOff>
      <xdr:row>383</xdr:row>
      <xdr:rowOff>95250</xdr:rowOff>
    </xdr:from>
    <xdr:to>
      <xdr:col>5</xdr:col>
      <xdr:colOff>19050</xdr:colOff>
      <xdr:row>384</xdr:row>
      <xdr:rowOff>114300</xdr:rowOff>
    </xdr:to>
    <xdr:sp macro="" textlink="">
      <xdr:nvSpPr>
        <xdr:cNvPr id="1079" name="Text Box 55">
          <a:extLst>
            <a:ext uri="{FF2B5EF4-FFF2-40B4-BE49-F238E27FC236}">
              <a16:creationId xmlns:a16="http://schemas.microsoft.com/office/drawing/2014/main" xmlns="" id="{00000000-0008-0000-0000-000037040000}"/>
            </a:ext>
          </a:extLst>
        </xdr:cNvPr>
        <xdr:cNvSpPr txBox="1">
          <a:spLocks noChangeArrowheads="1"/>
        </xdr:cNvSpPr>
      </xdr:nvSpPr>
      <xdr:spPr bwMode="auto">
        <a:xfrm>
          <a:off x="3581400" y="60798075"/>
          <a:ext cx="209550" cy="180975"/>
        </a:xfrm>
        <a:prstGeom prst="rect">
          <a:avLst/>
        </a:prstGeom>
        <a:noFill/>
        <a:ln w="9525">
          <a:noFill/>
          <a:miter lim="800000"/>
          <a:headEnd/>
          <a:tailEnd/>
        </a:ln>
      </xdr:spPr>
    </xdr:sp>
    <xdr:clientData/>
  </xdr:twoCellAnchor>
  <xdr:twoCellAnchor editAs="oneCell">
    <xdr:from>
      <xdr:col>6</xdr:col>
      <xdr:colOff>504825</xdr:colOff>
      <xdr:row>383</xdr:row>
      <xdr:rowOff>104775</xdr:rowOff>
    </xdr:from>
    <xdr:to>
      <xdr:col>6</xdr:col>
      <xdr:colOff>695325</xdr:colOff>
      <xdr:row>384</xdr:row>
      <xdr:rowOff>76200</xdr:rowOff>
    </xdr:to>
    <xdr:sp macro="" textlink="">
      <xdr:nvSpPr>
        <xdr:cNvPr id="1080" name="Text Box 56">
          <a:extLst>
            <a:ext uri="{FF2B5EF4-FFF2-40B4-BE49-F238E27FC236}">
              <a16:creationId xmlns:a16="http://schemas.microsoft.com/office/drawing/2014/main" xmlns="" id="{00000000-0008-0000-0000-000038040000}"/>
            </a:ext>
          </a:extLst>
        </xdr:cNvPr>
        <xdr:cNvSpPr txBox="1">
          <a:spLocks noChangeArrowheads="1"/>
        </xdr:cNvSpPr>
      </xdr:nvSpPr>
      <xdr:spPr bwMode="auto">
        <a:xfrm>
          <a:off x="4991100" y="60807600"/>
          <a:ext cx="190500" cy="133350"/>
        </a:xfrm>
        <a:prstGeom prst="rect">
          <a:avLst/>
        </a:prstGeom>
        <a:noFill/>
        <a:ln w="9525">
          <a:noFill/>
          <a:miter lim="800000"/>
          <a:headEnd/>
          <a:tailEnd/>
        </a:ln>
      </xdr:spPr>
    </xdr:sp>
    <xdr:clientData/>
  </xdr:twoCellAnchor>
  <xdr:twoCellAnchor>
    <xdr:from>
      <xdr:col>0</xdr:col>
      <xdr:colOff>85725</xdr:colOff>
      <xdr:row>364</xdr:row>
      <xdr:rowOff>57150</xdr:rowOff>
    </xdr:from>
    <xdr:to>
      <xdr:col>6</xdr:col>
      <xdr:colOff>457200</xdr:colOff>
      <xdr:row>385</xdr:row>
      <xdr:rowOff>123825</xdr:rowOff>
    </xdr:to>
    <xdr:graphicFrame macro="">
      <xdr:nvGraphicFramePr>
        <xdr:cNvPr id="1082" name="Chart 58">
          <a:extLst>
            <a:ext uri="{FF2B5EF4-FFF2-40B4-BE49-F238E27FC236}">
              <a16:creationId xmlns:a16="http://schemas.microsoft.com/office/drawing/2014/main" xmlns="" id="{00000000-0008-0000-0000-00003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219075</xdr:colOff>
      <xdr:row>370</xdr:row>
      <xdr:rowOff>47624</xdr:rowOff>
    </xdr:from>
    <xdr:to>
      <xdr:col>4</xdr:col>
      <xdr:colOff>333375</xdr:colOff>
      <xdr:row>371</xdr:row>
      <xdr:rowOff>104774</xdr:rowOff>
    </xdr:to>
    <xdr:sp macro="" textlink="">
      <xdr:nvSpPr>
        <xdr:cNvPr id="1083" name="AutoShape 59">
          <a:extLst>
            <a:ext uri="{FF2B5EF4-FFF2-40B4-BE49-F238E27FC236}">
              <a16:creationId xmlns:a16="http://schemas.microsoft.com/office/drawing/2014/main" xmlns="" id="{00000000-0008-0000-0000-00003B040000}"/>
            </a:ext>
          </a:extLst>
        </xdr:cNvPr>
        <xdr:cNvSpPr>
          <a:spLocks/>
        </xdr:cNvSpPr>
      </xdr:nvSpPr>
      <xdr:spPr bwMode="auto">
        <a:xfrm>
          <a:off x="3467100" y="61264799"/>
          <a:ext cx="114300" cy="219075"/>
        </a:xfrm>
        <a:prstGeom prst="rightBrace">
          <a:avLst>
            <a:gd name="adj1" fmla="val 45833"/>
            <a:gd name="adj2" fmla="val 50000"/>
          </a:avLst>
        </a:prstGeom>
        <a:noFill/>
        <a:ln w="15875">
          <a:solidFill>
            <a:schemeClr val="bg1"/>
          </a:solidFill>
          <a:round/>
          <a:headEnd/>
          <a:tailEnd/>
        </a:ln>
        <a:effectLst/>
      </xdr:spPr>
    </xdr:sp>
    <xdr:clientData/>
  </xdr:twoCellAnchor>
  <xdr:twoCellAnchor editAs="oneCell">
    <xdr:from>
      <xdr:col>0</xdr:col>
      <xdr:colOff>1</xdr:colOff>
      <xdr:row>40</xdr:row>
      <xdr:rowOff>38100</xdr:rowOff>
    </xdr:from>
    <xdr:to>
      <xdr:col>6</xdr:col>
      <xdr:colOff>559206</xdr:colOff>
      <xdr:row>58</xdr:row>
      <xdr:rowOff>76200</xdr:rowOff>
    </xdr:to>
    <xdr:pic>
      <xdr:nvPicPr>
        <xdr:cNvPr id="1061" name="Picture 37">
          <a:extLst>
            <a:ext uri="{FF2B5EF4-FFF2-40B4-BE49-F238E27FC236}">
              <a16:creationId xmlns:a16="http://schemas.microsoft.com/office/drawing/2014/main" xmlns="" id="{00000000-0008-0000-0000-00002504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6572250"/>
          <a:ext cx="5235980" cy="2952750"/>
        </a:xfrm>
        <a:prstGeom prst="rect">
          <a:avLst/>
        </a:prstGeom>
        <a:noFill/>
        <a:ln w="1">
          <a:noFill/>
          <a:miter lim="800000"/>
          <a:headEnd/>
          <a:tailEnd type="none" w="med" len="med"/>
        </a:ln>
        <a:effectLst/>
      </xdr:spPr>
    </xdr:pic>
    <xdr:clientData/>
  </xdr:twoCellAnchor>
  <xdr:twoCellAnchor editAs="oneCell">
    <xdr:from>
      <xdr:col>4</xdr:col>
      <xdr:colOff>571500</xdr:colOff>
      <xdr:row>80</xdr:row>
      <xdr:rowOff>152400</xdr:rowOff>
    </xdr:from>
    <xdr:to>
      <xdr:col>7</xdr:col>
      <xdr:colOff>552450</xdr:colOff>
      <xdr:row>88</xdr:row>
      <xdr:rowOff>85725</xdr:rowOff>
    </xdr:to>
    <xdr:pic>
      <xdr:nvPicPr>
        <xdr:cNvPr id="2" name="Picture 38">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29025" y="13249275"/>
          <a:ext cx="2124075" cy="1228725"/>
        </a:xfrm>
        <a:prstGeom prst="rect">
          <a:avLst/>
        </a:prstGeom>
        <a:noFill/>
        <a:ln w="1">
          <a:noFill/>
          <a:miter lim="800000"/>
          <a:headEnd/>
          <a:tailEnd type="none" w="med" len="med"/>
        </a:ln>
        <a:effectLst/>
      </xdr:spPr>
    </xdr:pic>
    <xdr:clientData/>
  </xdr:twoCellAnchor>
  <xdr:twoCellAnchor>
    <xdr:from>
      <xdr:col>5</xdr:col>
      <xdr:colOff>466725</xdr:colOff>
      <xdr:row>85</xdr:row>
      <xdr:rowOff>114300</xdr:rowOff>
    </xdr:from>
    <xdr:to>
      <xdr:col>6</xdr:col>
      <xdr:colOff>676275</xdr:colOff>
      <xdr:row>90</xdr:row>
      <xdr:rowOff>0</xdr:rowOff>
    </xdr:to>
    <xdr:sp macro="" textlink="">
      <xdr:nvSpPr>
        <xdr:cNvPr id="1073" name="Line 49">
          <a:extLst>
            <a:ext uri="{FF2B5EF4-FFF2-40B4-BE49-F238E27FC236}">
              <a16:creationId xmlns:a16="http://schemas.microsoft.com/office/drawing/2014/main" xmlns="" id="{00000000-0008-0000-0000-000031040000}"/>
            </a:ext>
          </a:extLst>
        </xdr:cNvPr>
        <xdr:cNvSpPr>
          <a:spLocks noChangeShapeType="1"/>
        </xdr:cNvSpPr>
      </xdr:nvSpPr>
      <xdr:spPr bwMode="auto">
        <a:xfrm flipV="1">
          <a:off x="4238625" y="14020800"/>
          <a:ext cx="923925" cy="695325"/>
        </a:xfrm>
        <a:prstGeom prst="line">
          <a:avLst/>
        </a:prstGeom>
        <a:noFill/>
        <a:ln w="9525">
          <a:solidFill>
            <a:srgbClr val="000000"/>
          </a:solidFill>
          <a:round/>
          <a:headEnd/>
          <a:tailEnd type="triangle" w="med" len="med"/>
        </a:ln>
      </xdr:spPr>
    </xdr:sp>
    <xdr:clientData/>
  </xdr:twoCellAnchor>
  <xdr:twoCellAnchor editAs="oneCell">
    <xdr:from>
      <xdr:col>10</xdr:col>
      <xdr:colOff>57150</xdr:colOff>
      <xdr:row>142</xdr:row>
      <xdr:rowOff>152400</xdr:rowOff>
    </xdr:from>
    <xdr:to>
      <xdr:col>16</xdr:col>
      <xdr:colOff>38100</xdr:colOff>
      <xdr:row>163</xdr:row>
      <xdr:rowOff>133350</xdr:rowOff>
    </xdr:to>
    <xdr:pic>
      <xdr:nvPicPr>
        <xdr:cNvPr id="3" name="Picture 39">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886575" y="23326725"/>
          <a:ext cx="5267325" cy="3400425"/>
        </a:xfrm>
        <a:prstGeom prst="rect">
          <a:avLst/>
        </a:prstGeom>
        <a:noFill/>
        <a:ln w="1">
          <a:noFill/>
          <a:miter lim="800000"/>
          <a:headEnd/>
          <a:tailEnd type="none" w="med" len="med"/>
        </a:ln>
        <a:effectLst/>
      </xdr:spPr>
    </xdr:pic>
    <xdr:clientData/>
  </xdr:twoCellAnchor>
  <xdr:twoCellAnchor>
    <xdr:from>
      <xdr:col>4</xdr:col>
      <xdr:colOff>247650</xdr:colOff>
      <xdr:row>379</xdr:row>
      <xdr:rowOff>38100</xdr:rowOff>
    </xdr:from>
    <xdr:to>
      <xdr:col>4</xdr:col>
      <xdr:colOff>428625</xdr:colOff>
      <xdr:row>381</xdr:row>
      <xdr:rowOff>133350</xdr:rowOff>
    </xdr:to>
    <xdr:sp macro="" textlink="">
      <xdr:nvSpPr>
        <xdr:cNvPr id="4" name="Right Brace 3">
          <a:extLst>
            <a:ext uri="{FF2B5EF4-FFF2-40B4-BE49-F238E27FC236}">
              <a16:creationId xmlns:a16="http://schemas.microsoft.com/office/drawing/2014/main" xmlns="" id="{00000000-0008-0000-0000-000004000000}"/>
            </a:ext>
          </a:extLst>
        </xdr:cNvPr>
        <xdr:cNvSpPr/>
      </xdr:nvSpPr>
      <xdr:spPr bwMode="auto">
        <a:xfrm>
          <a:off x="3495675" y="62731650"/>
          <a:ext cx="180975" cy="419100"/>
        </a:xfrm>
        <a:prstGeom prst="rightBrace">
          <a:avLst/>
        </a:prstGeom>
        <a:noFill/>
        <a:ln w="1587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0.73514</cdr:x>
      <cdr:y>0.45241</cdr:y>
    </cdr:from>
    <cdr:to>
      <cdr:x>0.83637</cdr:x>
      <cdr:y>0.59054</cdr:y>
    </cdr:to>
    <cdr:sp macro="" textlink="">
      <cdr:nvSpPr>
        <cdr:cNvPr id="10241" name="Text Box 1"/>
        <cdr:cNvSpPr txBox="1">
          <a:spLocks xmlns:a="http://schemas.openxmlformats.org/drawingml/2006/main" noChangeArrowheads="1"/>
        </cdr:cNvSpPr>
      </cdr:nvSpPr>
      <cdr:spPr bwMode="auto">
        <a:xfrm xmlns:a="http://schemas.openxmlformats.org/drawingml/2006/main">
          <a:off x="3711157" y="1577167"/>
          <a:ext cx="511035" cy="4815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u="none" strike="noStrike" baseline="0">
              <a:solidFill>
                <a:schemeClr val="bg1"/>
              </a:solidFill>
              <a:latin typeface="Arial"/>
              <a:cs typeface="Arial"/>
            </a:rPr>
            <a:t>Inflation Premium</a:t>
          </a:r>
        </a:p>
      </cdr:txBody>
    </cdr:sp>
  </cdr:relSizeAnchor>
  <cdr:relSizeAnchor xmlns:cdr="http://schemas.openxmlformats.org/drawingml/2006/chartDrawing">
    <cdr:from>
      <cdr:x>0.67624</cdr:x>
      <cdr:y>0.33532</cdr:y>
    </cdr:from>
    <cdr:to>
      <cdr:x>0.7032</cdr:x>
      <cdr:y>0.67457</cdr:y>
    </cdr:to>
    <cdr:sp macro="" textlink="">
      <cdr:nvSpPr>
        <cdr:cNvPr id="10242" name="AutoShape 2"/>
        <cdr:cNvSpPr>
          <a:spLocks xmlns:a="http://schemas.openxmlformats.org/drawingml/2006/main"/>
        </cdr:cNvSpPr>
      </cdr:nvSpPr>
      <cdr:spPr bwMode="auto">
        <a:xfrm xmlns:a="http://schemas.openxmlformats.org/drawingml/2006/main">
          <a:off x="3413839" y="1168972"/>
          <a:ext cx="136101" cy="1182676"/>
        </a:xfrm>
        <a:prstGeom xmlns:a="http://schemas.openxmlformats.org/drawingml/2006/main" prst="rightBrace">
          <a:avLst>
            <a:gd name="adj1" fmla="val 75306"/>
            <a:gd name="adj2" fmla="val 50000"/>
          </a:avLst>
        </a:prstGeom>
        <a:noFill xmlns:a="http://schemas.openxmlformats.org/drawingml/2006/main"/>
        <a:ln xmlns:a="http://schemas.openxmlformats.org/drawingml/2006/main" w="15875">
          <a:solidFill>
            <a:schemeClr val="bg1"/>
          </a:solidFill>
          <a:round/>
          <a:headEnd/>
          <a:tailEnd/>
        </a:ln>
      </cdr:spPr>
    </cdr:sp>
  </cdr:relSizeAnchor>
  <cdr:relSizeAnchor xmlns:cdr="http://schemas.openxmlformats.org/drawingml/2006/chartDrawing">
    <cdr:from>
      <cdr:x>0.71873</cdr:x>
      <cdr:y>0.27234</cdr:y>
    </cdr:from>
    <cdr:to>
      <cdr:x>0.78834</cdr:x>
      <cdr:y>0.31927</cdr:y>
    </cdr:to>
    <cdr:sp macro="" textlink="">
      <cdr:nvSpPr>
        <cdr:cNvPr id="10243" name="Text Box 3"/>
        <cdr:cNvSpPr txBox="1">
          <a:spLocks xmlns:a="http://schemas.openxmlformats.org/drawingml/2006/main" noChangeArrowheads="1"/>
        </cdr:cNvSpPr>
      </cdr:nvSpPr>
      <cdr:spPr bwMode="auto">
        <a:xfrm xmlns:a="http://schemas.openxmlformats.org/drawingml/2006/main">
          <a:off x="3628347" y="949407"/>
          <a:ext cx="351409" cy="16360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u="none" strike="noStrike" baseline="0">
              <a:solidFill>
                <a:schemeClr val="bg1"/>
              </a:solidFill>
              <a:latin typeface="Arial"/>
              <a:cs typeface="Arial"/>
            </a:rPr>
            <a:t>MRP</a:t>
          </a:r>
        </a:p>
      </cdr:txBody>
    </cdr:sp>
  </cdr:relSizeAnchor>
  <cdr:relSizeAnchor xmlns:cdr="http://schemas.openxmlformats.org/drawingml/2006/chartDrawing">
    <cdr:from>
      <cdr:x>0.7293</cdr:x>
      <cdr:y>0.70212</cdr:y>
    </cdr:from>
    <cdr:to>
      <cdr:x>0.84916</cdr:x>
      <cdr:y>0.80572</cdr:y>
    </cdr:to>
    <cdr:sp macro="" textlink="">
      <cdr:nvSpPr>
        <cdr:cNvPr id="10244" name="Text Box 4"/>
        <cdr:cNvSpPr txBox="1">
          <a:spLocks xmlns:a="http://schemas.openxmlformats.org/drawingml/2006/main" noChangeArrowheads="1"/>
        </cdr:cNvSpPr>
      </cdr:nvSpPr>
      <cdr:spPr bwMode="auto">
        <a:xfrm xmlns:a="http://schemas.openxmlformats.org/drawingml/2006/main">
          <a:off x="3681711" y="2447683"/>
          <a:ext cx="605083" cy="361165"/>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u="none" strike="noStrike" baseline="0">
              <a:solidFill>
                <a:schemeClr val="bg1"/>
              </a:solidFill>
              <a:latin typeface="Arial"/>
              <a:cs typeface="Arial"/>
            </a:rPr>
            <a:t>Real Risk Free Rate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433"/>
  <sheetViews>
    <sheetView tabSelected="1" topLeftCell="A201" zoomScaleSheetLayoutView="100" workbookViewId="0">
      <selection activeCell="G211" sqref="G211"/>
    </sheetView>
  </sheetViews>
  <sheetFormatPr defaultColWidth="12.7109375" defaultRowHeight="12.75"/>
  <cols>
    <col min="1" max="1" width="16" style="1" customWidth="1"/>
    <col min="2" max="3" width="10.7109375" style="1" customWidth="1"/>
    <col min="4" max="4" width="11.28515625" style="1" customWidth="1"/>
    <col min="5" max="9" width="10.7109375" style="1" customWidth="1"/>
    <col min="10" max="10" width="3" style="1" customWidth="1"/>
    <col min="11" max="12" width="12.7109375" style="1"/>
    <col min="13" max="13" width="15.7109375" style="1" customWidth="1"/>
    <col min="14" max="16384" width="12.7109375" style="1"/>
  </cols>
  <sheetData>
    <row r="1" spans="1:27">
      <c r="A1" s="12"/>
      <c r="B1" s="12"/>
      <c r="C1" s="12"/>
      <c r="D1" s="13"/>
      <c r="E1" s="13"/>
      <c r="F1" s="12"/>
      <c r="G1" s="12"/>
      <c r="H1" s="12"/>
      <c r="I1" s="14">
        <f ca="1">TODAY()</f>
        <v>43860</v>
      </c>
      <c r="J1" s="12"/>
      <c r="K1" s="12"/>
      <c r="L1" s="12"/>
      <c r="M1" s="12"/>
      <c r="N1" s="12"/>
      <c r="O1" s="12"/>
      <c r="P1" s="12"/>
      <c r="Q1" s="12"/>
      <c r="R1" s="12"/>
      <c r="S1" s="12"/>
      <c r="T1" s="12"/>
      <c r="U1" s="12"/>
      <c r="V1" s="12"/>
      <c r="W1" s="12"/>
      <c r="X1" s="12"/>
      <c r="Y1" s="12"/>
      <c r="Z1" s="12"/>
      <c r="AA1" s="12"/>
    </row>
    <row r="2" spans="1:27">
      <c r="A2" s="12"/>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s="2" customFormat="1" ht="15.75">
      <c r="A3" s="208" t="s">
        <v>112</v>
      </c>
      <c r="B3" s="209"/>
      <c r="C3" s="209"/>
      <c r="D3" s="209"/>
      <c r="E3" s="209"/>
      <c r="F3" s="209"/>
      <c r="G3" s="209"/>
      <c r="H3" s="15"/>
      <c r="I3" s="15"/>
      <c r="J3" s="15"/>
      <c r="K3" s="15"/>
      <c r="L3" s="15"/>
      <c r="M3" s="15"/>
      <c r="N3" s="15"/>
      <c r="O3" s="15"/>
      <c r="P3" s="15"/>
      <c r="Q3" s="15"/>
      <c r="R3" s="15"/>
      <c r="S3" s="15"/>
      <c r="T3" s="15"/>
      <c r="U3" s="15"/>
      <c r="V3" s="15"/>
      <c r="W3" s="15"/>
      <c r="X3" s="15"/>
      <c r="Y3" s="15"/>
      <c r="Z3" s="15"/>
      <c r="AA3" s="15"/>
    </row>
    <row r="4" spans="1:27">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27">
      <c r="A5" s="16" t="s">
        <v>34</v>
      </c>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ht="15.75" customHeight="1">
      <c r="A6" s="201" t="s">
        <v>83</v>
      </c>
      <c r="B6" s="202"/>
      <c r="C6" s="202"/>
      <c r="D6" s="202"/>
      <c r="E6" s="202"/>
      <c r="F6" s="202"/>
      <c r="G6" s="202"/>
      <c r="H6" s="202"/>
      <c r="I6" s="202"/>
      <c r="J6" s="12"/>
      <c r="K6" s="12"/>
      <c r="L6" s="12"/>
      <c r="M6" s="12"/>
      <c r="N6" s="12"/>
      <c r="O6" s="12"/>
      <c r="P6" s="12"/>
      <c r="Q6" s="12"/>
      <c r="R6" s="12"/>
      <c r="S6" s="12"/>
      <c r="T6" s="12"/>
      <c r="U6" s="12"/>
      <c r="V6" s="12"/>
      <c r="W6" s="12"/>
      <c r="X6" s="12"/>
      <c r="Y6" s="12"/>
      <c r="Z6" s="12"/>
      <c r="AA6" s="12"/>
    </row>
    <row r="7" spans="1:27" ht="15.75" customHeight="1">
      <c r="A7" s="202"/>
      <c r="B7" s="202"/>
      <c r="C7" s="202"/>
      <c r="D7" s="202"/>
      <c r="E7" s="202"/>
      <c r="F7" s="202"/>
      <c r="G7" s="202"/>
      <c r="H7" s="202"/>
      <c r="I7" s="202"/>
      <c r="J7" s="12"/>
      <c r="K7" s="12"/>
      <c r="L7" s="12"/>
      <c r="M7" s="12"/>
      <c r="N7" s="12"/>
      <c r="O7" s="12"/>
      <c r="P7" s="12"/>
      <c r="Q7" s="12"/>
      <c r="R7" s="12"/>
      <c r="S7" s="12"/>
      <c r="T7" s="12"/>
      <c r="U7" s="12"/>
      <c r="V7" s="12"/>
      <c r="W7" s="12"/>
      <c r="X7" s="12"/>
      <c r="Y7" s="12"/>
      <c r="Z7" s="12"/>
      <c r="AA7" s="12"/>
    </row>
    <row r="8" spans="1:27" ht="15.75" customHeight="1">
      <c r="A8" s="202"/>
      <c r="B8" s="202"/>
      <c r="C8" s="202"/>
      <c r="D8" s="202"/>
      <c r="E8" s="202"/>
      <c r="F8" s="202"/>
      <c r="G8" s="202"/>
      <c r="H8" s="202"/>
      <c r="I8" s="202"/>
      <c r="J8" s="12"/>
      <c r="K8" s="17"/>
      <c r="L8" s="12"/>
      <c r="M8" s="12"/>
      <c r="N8" s="12"/>
      <c r="O8" s="12"/>
      <c r="P8" s="12"/>
      <c r="Q8" s="12"/>
      <c r="R8" s="12"/>
      <c r="S8" s="12"/>
      <c r="T8" s="12"/>
      <c r="U8" s="12"/>
      <c r="V8" s="12"/>
      <c r="W8" s="12"/>
      <c r="X8" s="12"/>
      <c r="Y8" s="12"/>
      <c r="Z8" s="12"/>
      <c r="AA8" s="12"/>
    </row>
    <row r="9" spans="1:27" ht="15.75" customHeight="1">
      <c r="A9" s="202"/>
      <c r="B9" s="202"/>
      <c r="C9" s="202"/>
      <c r="D9" s="202"/>
      <c r="E9" s="202"/>
      <c r="F9" s="202"/>
      <c r="G9" s="202"/>
      <c r="H9" s="202"/>
      <c r="I9" s="202"/>
      <c r="J9" s="12"/>
      <c r="K9" s="17"/>
      <c r="L9" s="12"/>
      <c r="M9" s="12"/>
      <c r="N9" s="12"/>
      <c r="O9" s="12"/>
      <c r="P9" s="12"/>
      <c r="Q9" s="12"/>
      <c r="R9" s="12"/>
      <c r="S9" s="12"/>
      <c r="T9" s="12"/>
      <c r="U9" s="12"/>
      <c r="V9" s="12"/>
      <c r="W9" s="12"/>
      <c r="X9" s="12"/>
      <c r="Y9" s="12"/>
      <c r="Z9" s="12"/>
      <c r="AA9" s="12"/>
    </row>
    <row r="10" spans="1:27" ht="15.75" customHeight="1">
      <c r="A10" s="202"/>
      <c r="B10" s="202"/>
      <c r="C10" s="202"/>
      <c r="D10" s="202"/>
      <c r="E10" s="202"/>
      <c r="F10" s="202"/>
      <c r="G10" s="202"/>
      <c r="H10" s="202"/>
      <c r="I10" s="202"/>
      <c r="J10" s="12"/>
      <c r="K10" s="18"/>
      <c r="L10" s="12"/>
      <c r="M10" s="12"/>
      <c r="N10" s="12"/>
      <c r="O10" s="12"/>
      <c r="P10" s="12"/>
      <c r="Q10" s="12"/>
      <c r="R10" s="12"/>
      <c r="S10" s="12"/>
      <c r="T10" s="12"/>
      <c r="U10" s="12"/>
      <c r="V10" s="12"/>
      <c r="W10" s="12"/>
      <c r="X10" s="12"/>
      <c r="Y10" s="12"/>
      <c r="Z10" s="12"/>
      <c r="AA10" s="12"/>
    </row>
    <row r="11" spans="1:27">
      <c r="A11" s="4"/>
      <c r="B11" s="4"/>
      <c r="C11" s="4"/>
      <c r="D11" s="4"/>
      <c r="E11" s="4"/>
      <c r="F11" s="4"/>
      <c r="G11" s="4"/>
      <c r="H11" s="4"/>
      <c r="I11" s="4"/>
      <c r="J11" s="12"/>
      <c r="K11" s="17"/>
      <c r="L11" s="12"/>
      <c r="M11" s="12"/>
      <c r="N11" s="12"/>
      <c r="O11" s="12"/>
      <c r="P11" s="12"/>
      <c r="Q11" s="12"/>
      <c r="R11" s="12"/>
      <c r="S11" s="12"/>
      <c r="T11" s="12"/>
      <c r="U11" s="12"/>
      <c r="V11" s="12"/>
      <c r="W11" s="12"/>
      <c r="X11" s="12"/>
      <c r="Y11" s="12"/>
      <c r="Z11" s="12"/>
      <c r="AA11" s="12"/>
    </row>
    <row r="12" spans="1:27">
      <c r="A12" s="199"/>
      <c r="B12" s="202"/>
      <c r="C12" s="202"/>
      <c r="D12" s="202"/>
      <c r="E12" s="202"/>
      <c r="F12" s="202"/>
      <c r="G12" s="202"/>
      <c r="H12" s="202"/>
      <c r="I12" s="202"/>
      <c r="J12" s="12"/>
      <c r="K12" s="17"/>
      <c r="L12" s="12"/>
      <c r="M12" s="12"/>
      <c r="N12" s="12"/>
      <c r="O12" s="12"/>
      <c r="P12" s="12"/>
      <c r="Q12" s="12"/>
      <c r="R12" s="12"/>
      <c r="S12" s="12"/>
      <c r="T12" s="12"/>
      <c r="U12" s="12"/>
      <c r="V12" s="12"/>
      <c r="W12" s="12"/>
      <c r="X12" s="12"/>
      <c r="Y12" s="12"/>
      <c r="Z12" s="12"/>
      <c r="AA12" s="12"/>
    </row>
    <row r="13" spans="1:27">
      <c r="A13" s="4"/>
      <c r="B13" s="4"/>
      <c r="C13" s="4"/>
      <c r="D13" s="4"/>
      <c r="E13" s="4"/>
      <c r="F13" s="4"/>
      <c r="G13" s="4"/>
      <c r="H13" s="4"/>
      <c r="I13" s="4"/>
      <c r="J13" s="12"/>
      <c r="K13" s="17"/>
      <c r="L13" s="12"/>
      <c r="M13" s="12"/>
      <c r="N13" s="12"/>
      <c r="O13" s="12"/>
      <c r="P13" s="12"/>
      <c r="Q13" s="12"/>
      <c r="R13" s="12"/>
      <c r="S13" s="12"/>
      <c r="T13" s="12"/>
      <c r="U13" s="12"/>
      <c r="V13" s="12"/>
      <c r="W13" s="12"/>
      <c r="X13" s="12"/>
      <c r="Y13" s="12"/>
      <c r="Z13" s="12"/>
      <c r="AA13" s="12"/>
    </row>
    <row r="14" spans="1:27">
      <c r="A14" s="199" t="s">
        <v>100</v>
      </c>
      <c r="B14" s="202"/>
      <c r="C14" s="202"/>
      <c r="D14" s="202"/>
      <c r="E14" s="202"/>
      <c r="F14" s="202"/>
      <c r="G14" s="202"/>
      <c r="H14" s="202"/>
      <c r="I14" s="202"/>
      <c r="J14" s="12"/>
      <c r="K14" s="17"/>
      <c r="L14" s="12"/>
      <c r="M14" s="12"/>
      <c r="N14" s="12"/>
      <c r="O14" s="12"/>
      <c r="P14" s="12"/>
      <c r="Q14" s="12"/>
      <c r="R14" s="12"/>
      <c r="S14" s="12"/>
      <c r="T14" s="12"/>
      <c r="U14" s="12"/>
      <c r="V14" s="12"/>
      <c r="W14" s="12"/>
      <c r="X14" s="12"/>
      <c r="Y14" s="12"/>
      <c r="Z14" s="12"/>
      <c r="AA14" s="12"/>
    </row>
    <row r="15" spans="1:27">
      <c r="A15" s="4"/>
      <c r="B15" s="4"/>
      <c r="C15" s="4"/>
      <c r="D15" s="4"/>
      <c r="E15" s="4"/>
      <c r="F15" s="4"/>
      <c r="G15" s="4"/>
      <c r="H15" s="4"/>
      <c r="I15" s="4"/>
      <c r="J15" s="12"/>
      <c r="K15" s="17"/>
      <c r="L15" s="12"/>
      <c r="M15" s="12"/>
      <c r="N15" s="12"/>
      <c r="O15" s="12"/>
      <c r="P15" s="12"/>
      <c r="Q15" s="12"/>
      <c r="R15" s="12"/>
      <c r="S15" s="12"/>
      <c r="T15" s="12"/>
      <c r="U15" s="12"/>
      <c r="V15" s="12"/>
      <c r="W15" s="12"/>
      <c r="X15" s="12"/>
      <c r="Y15" s="12"/>
      <c r="Z15" s="12"/>
      <c r="AA15" s="12"/>
    </row>
    <row r="16" spans="1:27">
      <c r="A16" s="16" t="s">
        <v>35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c r="A17" s="201" t="s">
        <v>53</v>
      </c>
      <c r="B17" s="204"/>
      <c r="C17" s="204"/>
      <c r="D17" s="204"/>
      <c r="E17" s="204"/>
      <c r="F17" s="204"/>
      <c r="G17" s="204"/>
      <c r="H17" s="204"/>
      <c r="I17" s="204"/>
      <c r="J17" s="12"/>
      <c r="K17" s="12"/>
      <c r="L17" s="12"/>
      <c r="M17" s="12"/>
      <c r="N17" s="12"/>
      <c r="O17" s="12"/>
      <c r="P17" s="12"/>
      <c r="Q17" s="12"/>
      <c r="R17" s="12"/>
      <c r="S17" s="12"/>
      <c r="T17" s="12"/>
      <c r="U17" s="12"/>
      <c r="V17" s="12"/>
      <c r="W17" s="12"/>
      <c r="X17" s="12"/>
      <c r="Y17" s="12"/>
      <c r="Z17" s="12"/>
      <c r="AA17" s="12"/>
    </row>
    <row r="18" spans="1:27">
      <c r="A18" s="204"/>
      <c r="B18" s="204"/>
      <c r="C18" s="204"/>
      <c r="D18" s="204"/>
      <c r="E18" s="204"/>
      <c r="F18" s="204"/>
      <c r="G18" s="204"/>
      <c r="H18" s="204"/>
      <c r="I18" s="204"/>
      <c r="J18" s="12"/>
      <c r="K18" s="17"/>
      <c r="L18" s="12"/>
      <c r="M18" s="12"/>
      <c r="N18" s="12"/>
      <c r="O18" s="12"/>
      <c r="P18" s="12"/>
      <c r="Q18" s="12"/>
      <c r="R18" s="12"/>
      <c r="S18" s="12"/>
      <c r="T18" s="12"/>
      <c r="U18" s="12"/>
      <c r="V18" s="12"/>
      <c r="W18" s="12"/>
      <c r="X18" s="12"/>
      <c r="Y18" s="12"/>
      <c r="Z18" s="12"/>
      <c r="AA18" s="12"/>
    </row>
    <row r="19" spans="1:27">
      <c r="A19" s="204"/>
      <c r="B19" s="204"/>
      <c r="C19" s="204"/>
      <c r="D19" s="204"/>
      <c r="E19" s="204"/>
      <c r="F19" s="204"/>
      <c r="G19" s="204"/>
      <c r="H19" s="204"/>
      <c r="I19" s="204"/>
      <c r="J19" s="12"/>
      <c r="K19" s="17"/>
      <c r="L19" s="12"/>
      <c r="M19" s="12"/>
      <c r="N19" s="12"/>
      <c r="O19" s="12"/>
      <c r="P19" s="12"/>
      <c r="Q19" s="12"/>
      <c r="R19" s="12"/>
      <c r="S19" s="12"/>
      <c r="T19" s="12"/>
      <c r="U19" s="12"/>
      <c r="V19" s="12"/>
      <c r="W19" s="12"/>
      <c r="X19" s="12"/>
      <c r="Y19" s="12"/>
      <c r="Z19" s="12"/>
      <c r="AA19" s="12"/>
    </row>
    <row r="20" spans="1:27">
      <c r="A20" s="17"/>
      <c r="B20" s="17"/>
      <c r="C20" s="17"/>
      <c r="D20" s="17"/>
      <c r="E20" s="17"/>
      <c r="F20" s="17"/>
      <c r="G20" s="17"/>
      <c r="H20" s="17"/>
      <c r="I20" s="12"/>
      <c r="J20" s="12"/>
      <c r="K20" s="12"/>
      <c r="L20" s="12"/>
      <c r="M20" s="12"/>
      <c r="N20" s="12"/>
      <c r="O20" s="12"/>
      <c r="P20" s="12"/>
      <c r="Q20" s="12"/>
      <c r="R20" s="12"/>
      <c r="S20" s="12"/>
      <c r="T20" s="12"/>
      <c r="U20" s="12"/>
      <c r="V20" s="12"/>
      <c r="W20" s="12"/>
      <c r="X20" s="12"/>
      <c r="Y20" s="12"/>
      <c r="Z20" s="12"/>
      <c r="AA20" s="12"/>
    </row>
    <row r="21" spans="1:27" ht="19.5" customHeight="1">
      <c r="A21" s="201" t="s">
        <v>54</v>
      </c>
      <c r="B21" s="204"/>
      <c r="C21" s="204"/>
      <c r="D21" s="204"/>
      <c r="E21" s="204"/>
      <c r="F21" s="204"/>
      <c r="G21" s="204"/>
      <c r="H21" s="204"/>
      <c r="I21" s="204"/>
      <c r="J21" s="12"/>
      <c r="K21" s="12"/>
      <c r="L21" s="12"/>
      <c r="M21" s="12"/>
      <c r="N21" s="12"/>
      <c r="O21" s="12"/>
      <c r="P21" s="12"/>
      <c r="Q21" s="12"/>
      <c r="R21" s="12"/>
      <c r="S21" s="12"/>
      <c r="T21" s="12"/>
      <c r="U21" s="12"/>
      <c r="V21" s="12"/>
      <c r="W21" s="12"/>
      <c r="X21" s="12"/>
      <c r="Y21" s="12"/>
      <c r="Z21" s="12"/>
      <c r="AA21" s="12"/>
    </row>
    <row r="22" spans="1:27" ht="19.5" customHeight="1">
      <c r="A22" s="204"/>
      <c r="B22" s="204"/>
      <c r="C22" s="204"/>
      <c r="D22" s="204"/>
      <c r="E22" s="204"/>
      <c r="F22" s="204"/>
      <c r="G22" s="204"/>
      <c r="H22" s="204"/>
      <c r="I22" s="204"/>
      <c r="J22" s="12"/>
      <c r="K22" s="17"/>
      <c r="L22" s="12"/>
      <c r="M22" s="12"/>
      <c r="N22" s="12"/>
      <c r="O22" s="12"/>
      <c r="P22" s="12"/>
      <c r="Q22" s="12"/>
      <c r="R22" s="12"/>
      <c r="S22" s="12"/>
      <c r="T22" s="12"/>
      <c r="U22" s="12"/>
      <c r="V22" s="12"/>
      <c r="W22" s="12"/>
      <c r="X22" s="12"/>
      <c r="Y22" s="12"/>
      <c r="Z22" s="12"/>
      <c r="AA22" s="12"/>
    </row>
    <row r="23" spans="1:27">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1:27">
      <c r="A24" s="199"/>
      <c r="B24" s="202"/>
      <c r="C24" s="202"/>
      <c r="D24" s="202"/>
      <c r="E24" s="202"/>
      <c r="F24" s="202"/>
      <c r="G24" s="202"/>
      <c r="H24" s="202"/>
      <c r="I24" s="202"/>
      <c r="J24" s="12"/>
      <c r="K24" s="12"/>
      <c r="L24" s="12"/>
      <c r="M24" s="12"/>
      <c r="N24" s="12"/>
      <c r="O24" s="12"/>
      <c r="P24" s="12"/>
      <c r="Q24" s="12"/>
      <c r="R24" s="12"/>
      <c r="S24" s="12"/>
      <c r="T24" s="12"/>
      <c r="U24" s="12"/>
      <c r="V24" s="12"/>
      <c r="W24" s="12"/>
      <c r="X24" s="12"/>
      <c r="Y24" s="12"/>
      <c r="Z24" s="12"/>
      <c r="AA24" s="12"/>
    </row>
    <row r="25" spans="1:27">
      <c r="A25" s="202"/>
      <c r="B25" s="202"/>
      <c r="C25" s="202"/>
      <c r="D25" s="202"/>
      <c r="E25" s="202"/>
      <c r="F25" s="202"/>
      <c r="G25" s="202"/>
      <c r="H25" s="202"/>
      <c r="I25" s="202"/>
      <c r="J25" s="12"/>
      <c r="K25" s="12"/>
      <c r="L25" s="12"/>
      <c r="M25" s="12"/>
      <c r="N25" s="12"/>
      <c r="O25" s="12"/>
      <c r="P25" s="12"/>
      <c r="Q25" s="12"/>
      <c r="R25" s="12"/>
      <c r="S25" s="12"/>
      <c r="T25" s="12"/>
      <c r="U25" s="12"/>
      <c r="V25" s="12"/>
      <c r="W25" s="12"/>
      <c r="X25" s="12"/>
      <c r="Y25" s="12"/>
      <c r="Z25" s="12"/>
      <c r="AA25" s="12"/>
    </row>
    <row r="26" spans="1:27">
      <c r="A26" s="3"/>
      <c r="B26" s="3"/>
      <c r="C26" s="3"/>
      <c r="D26" s="3"/>
      <c r="E26" s="3"/>
      <c r="F26" s="3"/>
      <c r="G26" s="3"/>
      <c r="H26" s="3"/>
      <c r="I26" s="3"/>
      <c r="J26" s="12"/>
      <c r="K26" s="12"/>
      <c r="L26" s="12"/>
      <c r="M26" s="12"/>
      <c r="N26" s="12"/>
      <c r="O26" s="12"/>
      <c r="P26" s="12"/>
      <c r="Q26" s="12"/>
      <c r="R26" s="12"/>
      <c r="S26" s="12"/>
      <c r="T26" s="12"/>
      <c r="U26" s="12"/>
      <c r="V26" s="12"/>
      <c r="W26" s="12"/>
      <c r="X26" s="12"/>
      <c r="Y26" s="12"/>
      <c r="Z26" s="12"/>
      <c r="AA26" s="12"/>
    </row>
    <row r="27" spans="1:27">
      <c r="A27" s="199" t="s">
        <v>101</v>
      </c>
      <c r="B27" s="200"/>
      <c r="C27" s="200"/>
      <c r="D27" s="200"/>
      <c r="E27" s="200"/>
      <c r="F27" s="200"/>
      <c r="G27" s="200"/>
      <c r="H27" s="200"/>
      <c r="I27" s="200"/>
      <c r="J27" s="12"/>
      <c r="K27" s="12"/>
      <c r="L27" s="12"/>
      <c r="M27" s="12"/>
      <c r="N27" s="12"/>
      <c r="O27" s="12"/>
      <c r="P27" s="12"/>
      <c r="Q27" s="12"/>
      <c r="R27" s="12"/>
      <c r="S27" s="12"/>
      <c r="T27" s="12"/>
      <c r="U27" s="12"/>
      <c r="V27" s="12"/>
      <c r="W27" s="12"/>
      <c r="X27" s="12"/>
      <c r="Y27" s="12"/>
      <c r="Z27" s="12"/>
      <c r="AA27" s="12"/>
    </row>
    <row r="28" spans="1:27">
      <c r="A28" s="200"/>
      <c r="B28" s="200"/>
      <c r="C28" s="200"/>
      <c r="D28" s="200"/>
      <c r="E28" s="200"/>
      <c r="F28" s="200"/>
      <c r="G28" s="200"/>
      <c r="H28" s="200"/>
      <c r="I28" s="200"/>
      <c r="J28" s="12"/>
      <c r="K28" s="12"/>
      <c r="L28" s="12"/>
      <c r="M28" s="12"/>
      <c r="N28" s="12"/>
      <c r="O28" s="12"/>
      <c r="P28" s="12"/>
      <c r="Q28" s="12"/>
      <c r="R28" s="12"/>
      <c r="S28" s="12"/>
      <c r="T28" s="12"/>
      <c r="U28" s="12"/>
      <c r="V28" s="12"/>
      <c r="W28" s="12"/>
      <c r="X28" s="12"/>
      <c r="Y28" s="12"/>
      <c r="Z28" s="12"/>
      <c r="AA28" s="12"/>
    </row>
    <row r="29" spans="1:27">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1:27">
      <c r="A30" s="16" t="s">
        <v>5</v>
      </c>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1:27">
      <c r="A31" s="1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row>
    <row r="32" spans="1:27" ht="12.75" customHeight="1" thickBot="1">
      <c r="A32" s="16" t="s">
        <v>91</v>
      </c>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row>
    <row r="33" spans="1:27">
      <c r="A33" s="134" t="s">
        <v>8</v>
      </c>
      <c r="B33" s="135">
        <v>10</v>
      </c>
      <c r="C33" s="20"/>
      <c r="D33" s="12"/>
      <c r="E33" s="12"/>
      <c r="F33" s="12"/>
      <c r="G33" s="12"/>
      <c r="H33" s="12"/>
      <c r="I33" s="12"/>
      <c r="J33" s="12"/>
      <c r="K33" s="12"/>
      <c r="L33" s="12"/>
      <c r="M33" s="12"/>
      <c r="N33" s="12"/>
      <c r="O33" s="12"/>
      <c r="P33" s="12"/>
      <c r="Q33" s="12"/>
      <c r="R33" s="12"/>
      <c r="S33" s="12"/>
      <c r="T33" s="12"/>
      <c r="U33" s="12"/>
      <c r="V33" s="12"/>
      <c r="W33" s="12"/>
      <c r="X33" s="12"/>
      <c r="Y33" s="12"/>
      <c r="Z33" s="12"/>
      <c r="AA33" s="12"/>
    </row>
    <row r="34" spans="1:27">
      <c r="A34" s="136" t="s">
        <v>9</v>
      </c>
      <c r="B34" s="137">
        <f>0.1</f>
        <v>0.1</v>
      </c>
      <c r="C34" s="20"/>
      <c r="D34" s="12"/>
      <c r="E34" s="12"/>
      <c r="F34" s="12"/>
      <c r="G34" s="12"/>
      <c r="H34" s="12"/>
      <c r="I34" s="12"/>
      <c r="J34" s="12"/>
      <c r="K34" s="12"/>
      <c r="L34" s="12"/>
      <c r="M34" s="12"/>
      <c r="N34" s="12"/>
      <c r="O34" s="12"/>
      <c r="P34" s="12"/>
      <c r="Q34" s="12"/>
      <c r="R34" s="12"/>
      <c r="S34" s="12"/>
      <c r="T34" s="12"/>
      <c r="U34" s="12"/>
      <c r="V34" s="12"/>
      <c r="W34" s="12"/>
      <c r="X34" s="12"/>
      <c r="Y34" s="12"/>
      <c r="Z34" s="12"/>
      <c r="AA34" s="12"/>
    </row>
    <row r="35" spans="1:27">
      <c r="A35" s="136" t="s">
        <v>10</v>
      </c>
      <c r="B35" s="138">
        <f>B36*B34</f>
        <v>100</v>
      </c>
      <c r="C35" s="20"/>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c r="A36" s="136" t="s">
        <v>11</v>
      </c>
      <c r="B36" s="138">
        <v>1000</v>
      </c>
      <c r="C36" s="20"/>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15" thickBot="1">
      <c r="A37" s="139" t="s">
        <v>92</v>
      </c>
      <c r="B37" s="140">
        <v>0.1</v>
      </c>
      <c r="C37" s="20"/>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2.75" customHeight="1">
      <c r="A39" s="201" t="s">
        <v>39</v>
      </c>
      <c r="B39" s="205"/>
      <c r="C39" s="205"/>
      <c r="D39" s="205"/>
      <c r="E39" s="205"/>
      <c r="F39" s="205"/>
      <c r="G39" s="205"/>
      <c r="H39" s="205"/>
      <c r="I39" s="205"/>
      <c r="J39" s="12"/>
      <c r="K39" s="12"/>
      <c r="L39" s="12"/>
      <c r="M39" s="12"/>
      <c r="N39" s="12"/>
      <c r="O39" s="12"/>
      <c r="P39" s="12"/>
      <c r="Q39" s="12"/>
      <c r="R39" s="12"/>
      <c r="S39" s="12"/>
      <c r="T39" s="12"/>
      <c r="U39" s="12"/>
      <c r="V39" s="12"/>
      <c r="W39" s="12"/>
      <c r="X39" s="12"/>
      <c r="Y39" s="12"/>
      <c r="Z39" s="12"/>
      <c r="AA39" s="12"/>
    </row>
    <row r="40" spans="1:27">
      <c r="A40" s="205"/>
      <c r="B40" s="205"/>
      <c r="C40" s="205"/>
      <c r="D40" s="205"/>
      <c r="E40" s="205"/>
      <c r="F40" s="205"/>
      <c r="G40" s="205"/>
      <c r="H40" s="205"/>
      <c r="I40" s="205"/>
      <c r="J40" s="12"/>
      <c r="K40" s="12"/>
      <c r="L40" s="12"/>
      <c r="M40" s="12"/>
      <c r="N40" s="12"/>
      <c r="O40" s="12"/>
      <c r="P40" s="12"/>
      <c r="Q40" s="12"/>
      <c r="R40" s="12"/>
      <c r="S40" s="12"/>
      <c r="T40" s="12"/>
      <c r="U40" s="12"/>
      <c r="V40" s="12"/>
      <c r="W40" s="12"/>
      <c r="X40" s="12"/>
      <c r="Y40" s="12"/>
      <c r="Z40" s="12"/>
      <c r="AA40" s="12"/>
    </row>
    <row r="41" spans="1:27">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row r="46" spans="1:27">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row>
    <row r="47" spans="1:27">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row>
    <row r="48" spans="1:27">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row>
    <row r="52" spans="1:27">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row>
    <row r="54" spans="1:27">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row>
    <row r="55" spans="1:27">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row>
    <row r="56" spans="1:27">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row>
    <row r="57" spans="1:27">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row>
    <row r="58" spans="1:27">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row>
    <row r="59" spans="1:27" ht="13.5" thickBo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row>
    <row r="60" spans="1:27" ht="13.5" thickBot="1">
      <c r="A60" s="12" t="s">
        <v>6</v>
      </c>
      <c r="B60" s="22">
        <f>-PV(B37,B33,B35,B36,0)</f>
        <v>1000.0000000000001</v>
      </c>
      <c r="C60" s="201" t="s">
        <v>40</v>
      </c>
      <c r="D60" s="205"/>
      <c r="E60" s="205"/>
      <c r="F60" s="205"/>
      <c r="G60" s="205"/>
      <c r="H60" s="205"/>
      <c r="I60" s="205"/>
      <c r="J60" s="12"/>
      <c r="K60" s="12"/>
      <c r="L60" s="12"/>
      <c r="M60" s="12"/>
      <c r="N60" s="12"/>
      <c r="O60" s="12"/>
      <c r="P60" s="12"/>
      <c r="Q60" s="12"/>
      <c r="R60" s="12"/>
      <c r="S60" s="12"/>
      <c r="T60" s="12"/>
      <c r="U60" s="12"/>
      <c r="V60" s="12"/>
      <c r="W60" s="12"/>
      <c r="X60" s="12"/>
      <c r="Y60" s="12"/>
      <c r="Z60" s="12"/>
      <c r="AA60" s="12"/>
    </row>
    <row r="61" spans="1:27">
      <c r="A61" s="12"/>
      <c r="B61" s="23"/>
      <c r="C61" s="205"/>
      <c r="D61" s="205"/>
      <c r="E61" s="205"/>
      <c r="F61" s="205"/>
      <c r="G61" s="205"/>
      <c r="H61" s="205"/>
      <c r="I61" s="205"/>
      <c r="J61" s="12"/>
      <c r="K61" s="12"/>
      <c r="L61" s="12"/>
      <c r="M61" s="12"/>
      <c r="N61" s="12"/>
      <c r="O61" s="12"/>
      <c r="P61" s="12"/>
      <c r="Q61" s="12"/>
      <c r="R61" s="12"/>
      <c r="S61" s="12"/>
      <c r="T61" s="12"/>
      <c r="U61" s="12"/>
      <c r="V61" s="12"/>
      <c r="W61" s="12"/>
      <c r="X61" s="12"/>
      <c r="Y61" s="12"/>
      <c r="Z61" s="12"/>
      <c r="AA61" s="12"/>
    </row>
    <row r="62" spans="1:27">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row>
    <row r="63" spans="1:27">
      <c r="A63" s="213" t="s">
        <v>7</v>
      </c>
      <c r="B63" s="202"/>
      <c r="C63" s="202"/>
      <c r="D63" s="202"/>
      <c r="E63" s="202"/>
      <c r="F63" s="202"/>
      <c r="G63" s="202"/>
      <c r="H63" s="202"/>
      <c r="I63" s="202"/>
      <c r="J63" s="24"/>
      <c r="K63" s="12"/>
      <c r="L63" s="12"/>
      <c r="M63" s="12"/>
      <c r="N63" s="12"/>
      <c r="O63" s="12"/>
      <c r="P63" s="12"/>
      <c r="Q63" s="12"/>
      <c r="R63" s="12"/>
      <c r="S63" s="12"/>
      <c r="T63" s="12"/>
      <c r="U63" s="12"/>
      <c r="V63" s="12"/>
      <c r="W63" s="12"/>
      <c r="X63" s="12"/>
      <c r="Y63" s="12"/>
      <c r="Z63" s="12"/>
      <c r="AA63" s="12"/>
    </row>
    <row r="64" spans="1:27">
      <c r="A64" s="199" t="s">
        <v>103</v>
      </c>
      <c r="B64" s="202"/>
      <c r="C64" s="202"/>
      <c r="D64" s="202"/>
      <c r="E64" s="202"/>
      <c r="F64" s="202"/>
      <c r="G64" s="202"/>
      <c r="H64" s="202"/>
      <c r="I64" s="202"/>
      <c r="J64" s="12"/>
      <c r="K64" s="12"/>
      <c r="L64" s="12"/>
      <c r="M64" s="12"/>
      <c r="N64" s="12"/>
      <c r="O64" s="12"/>
      <c r="P64" s="12"/>
      <c r="Q64" s="12"/>
      <c r="R64" s="12"/>
      <c r="S64" s="12"/>
      <c r="T64" s="12"/>
      <c r="U64" s="12"/>
      <c r="V64" s="12"/>
      <c r="W64" s="12"/>
      <c r="X64" s="12"/>
      <c r="Y64" s="12"/>
      <c r="Z64" s="12"/>
      <c r="AA64" s="12"/>
    </row>
    <row r="65" spans="1:27">
      <c r="A65" s="202"/>
      <c r="B65" s="202"/>
      <c r="C65" s="202"/>
      <c r="D65" s="202"/>
      <c r="E65" s="202"/>
      <c r="F65" s="202"/>
      <c r="G65" s="202"/>
      <c r="H65" s="202"/>
      <c r="I65" s="202"/>
      <c r="J65" s="12"/>
      <c r="K65" s="12"/>
      <c r="L65" s="12"/>
      <c r="M65" s="12"/>
      <c r="N65" s="12"/>
      <c r="O65" s="12"/>
      <c r="P65" s="12"/>
      <c r="Q65" s="12"/>
      <c r="R65" s="12"/>
      <c r="S65" s="12"/>
      <c r="T65" s="12"/>
      <c r="U65" s="12"/>
      <c r="V65" s="12"/>
      <c r="W65" s="12"/>
      <c r="X65" s="12"/>
      <c r="Y65" s="12"/>
      <c r="Z65" s="12"/>
      <c r="AA65" s="12"/>
    </row>
    <row r="66" spans="1:27">
      <c r="A66" s="202"/>
      <c r="B66" s="202"/>
      <c r="C66" s="202"/>
      <c r="D66" s="202"/>
      <c r="E66" s="202"/>
      <c r="F66" s="202"/>
      <c r="G66" s="202"/>
      <c r="H66" s="202"/>
      <c r="I66" s="202"/>
      <c r="J66" s="12"/>
      <c r="K66" s="12"/>
      <c r="L66" s="12"/>
      <c r="M66" s="12"/>
      <c r="N66" s="12"/>
      <c r="O66" s="12"/>
      <c r="P66" s="12"/>
      <c r="Q66" s="12"/>
      <c r="R66" s="12"/>
      <c r="S66" s="12"/>
      <c r="T66" s="12"/>
      <c r="U66" s="12"/>
      <c r="V66" s="12"/>
      <c r="W66" s="12"/>
      <c r="X66" s="12"/>
      <c r="Y66" s="12"/>
      <c r="Z66" s="12"/>
      <c r="AA66" s="12"/>
    </row>
    <row r="67" spans="1:27">
      <c r="A67" s="25"/>
      <c r="B67" s="25"/>
      <c r="C67" s="25"/>
      <c r="D67" s="12"/>
      <c r="E67" s="12"/>
      <c r="F67" s="12"/>
      <c r="G67" s="12"/>
      <c r="H67" s="12"/>
      <c r="I67" s="26"/>
      <c r="J67" s="26"/>
      <c r="K67" s="12"/>
      <c r="L67" s="12"/>
      <c r="M67" s="12"/>
      <c r="N67" s="12"/>
      <c r="O67" s="12"/>
      <c r="P67" s="12"/>
      <c r="Q67" s="12"/>
      <c r="R67" s="12"/>
      <c r="S67" s="12"/>
      <c r="T67" s="12"/>
      <c r="U67" s="12"/>
      <c r="V67" s="12"/>
      <c r="W67" s="12"/>
      <c r="X67" s="12"/>
      <c r="Y67" s="12"/>
      <c r="Z67" s="12"/>
      <c r="AA67" s="12"/>
    </row>
    <row r="68" spans="1:27">
      <c r="A68" s="203" t="s">
        <v>41</v>
      </c>
      <c r="B68" s="202"/>
      <c r="C68" s="202"/>
      <c r="D68" s="202"/>
      <c r="E68" s="202"/>
      <c r="F68" s="202"/>
      <c r="G68" s="202"/>
      <c r="H68" s="202"/>
      <c r="I68" s="202"/>
      <c r="J68" s="26"/>
      <c r="K68" s="12"/>
      <c r="L68" s="12"/>
      <c r="M68" s="12"/>
      <c r="N68" s="12"/>
      <c r="O68" s="12"/>
      <c r="P68" s="12"/>
      <c r="Q68" s="12"/>
      <c r="R68" s="12"/>
      <c r="S68" s="12"/>
      <c r="T68" s="12"/>
      <c r="U68" s="12"/>
      <c r="V68" s="12"/>
      <c r="W68" s="12"/>
      <c r="X68" s="12"/>
      <c r="Y68" s="12"/>
      <c r="Z68" s="12"/>
      <c r="AA68" s="12"/>
    </row>
    <row r="69" spans="1:27">
      <c r="A69" s="202"/>
      <c r="B69" s="202"/>
      <c r="C69" s="202"/>
      <c r="D69" s="202"/>
      <c r="E69" s="202"/>
      <c r="F69" s="202"/>
      <c r="G69" s="202"/>
      <c r="H69" s="202"/>
      <c r="I69" s="202"/>
      <c r="J69" s="26"/>
      <c r="K69" s="12"/>
      <c r="L69" s="12"/>
      <c r="M69" s="12"/>
      <c r="N69" s="12"/>
      <c r="O69" s="12"/>
      <c r="P69" s="12"/>
      <c r="Q69" s="12"/>
      <c r="R69" s="12"/>
      <c r="S69" s="12"/>
      <c r="T69" s="12"/>
      <c r="U69" s="12"/>
      <c r="V69" s="12"/>
      <c r="W69" s="12"/>
      <c r="X69" s="12"/>
      <c r="Y69" s="12"/>
      <c r="Z69" s="12"/>
      <c r="AA69" s="12"/>
    </row>
    <row r="70" spans="1:27">
      <c r="A70" s="202"/>
      <c r="B70" s="202"/>
      <c r="C70" s="202"/>
      <c r="D70" s="202"/>
      <c r="E70" s="202"/>
      <c r="F70" s="202"/>
      <c r="G70" s="202"/>
      <c r="H70" s="202"/>
      <c r="I70" s="202"/>
      <c r="J70" s="26"/>
      <c r="K70" s="12"/>
      <c r="L70" s="12"/>
      <c r="M70" s="12"/>
      <c r="N70" s="12"/>
      <c r="O70" s="12"/>
      <c r="P70" s="12"/>
      <c r="Q70" s="12"/>
      <c r="R70" s="12"/>
      <c r="S70" s="12"/>
      <c r="T70" s="12"/>
      <c r="U70" s="12"/>
      <c r="V70" s="12"/>
      <c r="W70" s="12"/>
      <c r="X70" s="12"/>
      <c r="Y70" s="12"/>
      <c r="Z70" s="12"/>
      <c r="AA70" s="12"/>
    </row>
    <row r="71" spans="1:27" ht="18.75" customHeight="1" thickBot="1">
      <c r="A71" s="27"/>
      <c r="B71" s="25"/>
      <c r="C71" s="25"/>
      <c r="D71" s="201" t="s">
        <v>93</v>
      </c>
      <c r="E71" s="202"/>
      <c r="F71" s="202"/>
      <c r="G71" s="202"/>
      <c r="H71" s="202"/>
      <c r="I71" s="202"/>
      <c r="J71" s="26"/>
      <c r="K71" s="12"/>
      <c r="L71" s="12"/>
      <c r="M71" s="12"/>
      <c r="N71" s="12"/>
      <c r="O71" s="12"/>
      <c r="P71" s="12"/>
      <c r="Q71" s="12"/>
      <c r="R71" s="12"/>
      <c r="S71" s="12"/>
      <c r="T71" s="12"/>
      <c r="U71" s="12"/>
      <c r="V71" s="12"/>
      <c r="W71" s="12"/>
      <c r="X71" s="12"/>
      <c r="Y71" s="12"/>
      <c r="Z71" s="12"/>
      <c r="AA71" s="12"/>
    </row>
    <row r="72" spans="1:27" ht="16.149999999999999" customHeight="1">
      <c r="A72" s="134"/>
      <c r="B72" s="141" t="s">
        <v>12</v>
      </c>
      <c r="C72" s="25"/>
      <c r="D72" s="202"/>
      <c r="E72" s="202"/>
      <c r="F72" s="202"/>
      <c r="G72" s="202"/>
      <c r="H72" s="202"/>
      <c r="I72" s="202"/>
      <c r="J72" s="26"/>
      <c r="K72" s="12"/>
      <c r="L72" s="12"/>
      <c r="M72" s="12"/>
      <c r="N72" s="12"/>
      <c r="O72" s="12"/>
      <c r="P72" s="12"/>
      <c r="Q72" s="12"/>
      <c r="R72" s="12"/>
      <c r="S72" s="12"/>
      <c r="T72" s="12"/>
      <c r="U72" s="12"/>
      <c r="V72" s="12"/>
      <c r="W72" s="12"/>
      <c r="X72" s="12"/>
      <c r="Y72" s="12"/>
      <c r="Z72" s="12"/>
      <c r="AA72" s="12"/>
    </row>
    <row r="73" spans="1:27" ht="18" customHeight="1" thickBot="1">
      <c r="A73" s="142" t="s">
        <v>37</v>
      </c>
      <c r="B73" s="143">
        <f>B60</f>
        <v>1000.0000000000001</v>
      </c>
      <c r="C73" s="25"/>
      <c r="D73" s="202"/>
      <c r="E73" s="202"/>
      <c r="F73" s="202"/>
      <c r="G73" s="202"/>
      <c r="H73" s="202"/>
      <c r="I73" s="202"/>
      <c r="J73" s="12"/>
      <c r="K73" s="12"/>
      <c r="L73" s="12"/>
      <c r="M73" s="12"/>
      <c r="N73" s="12"/>
      <c r="O73" s="12"/>
      <c r="P73" s="12"/>
      <c r="Q73" s="12"/>
      <c r="R73" s="12"/>
      <c r="S73" s="12"/>
      <c r="T73" s="12"/>
      <c r="U73" s="12"/>
      <c r="V73" s="12"/>
      <c r="W73" s="12"/>
      <c r="X73" s="12"/>
      <c r="Y73" s="12"/>
      <c r="Z73" s="12"/>
      <c r="AA73" s="12"/>
    </row>
    <row r="74" spans="1:27">
      <c r="A74" s="144">
        <v>0</v>
      </c>
      <c r="B74" s="145"/>
      <c r="C74" s="25"/>
      <c r="D74" s="202"/>
      <c r="E74" s="202"/>
      <c r="F74" s="202"/>
      <c r="G74" s="202"/>
      <c r="H74" s="202"/>
      <c r="I74" s="202"/>
      <c r="J74" s="12"/>
      <c r="K74" s="12"/>
      <c r="L74" s="12"/>
      <c r="M74" s="12"/>
      <c r="N74" s="12"/>
      <c r="O74" s="12"/>
      <c r="P74" s="12"/>
      <c r="Q74" s="12"/>
      <c r="R74" s="12"/>
      <c r="S74" s="12"/>
      <c r="T74" s="12"/>
      <c r="U74" s="12"/>
      <c r="V74" s="12"/>
      <c r="W74" s="12"/>
      <c r="X74" s="12"/>
      <c r="Y74" s="12"/>
      <c r="Z74" s="12"/>
      <c r="AA74" s="12"/>
    </row>
    <row r="75" spans="1:27">
      <c r="A75" s="144">
        <v>7.0000000000000007E-2</v>
      </c>
      <c r="B75" s="146"/>
      <c r="C75" s="25"/>
      <c r="D75" s="202"/>
      <c r="E75" s="202"/>
      <c r="F75" s="202"/>
      <c r="G75" s="202"/>
      <c r="H75" s="202"/>
      <c r="I75" s="202"/>
      <c r="J75" s="12"/>
      <c r="K75" s="12"/>
      <c r="L75" s="12"/>
      <c r="M75" s="12"/>
      <c r="N75" s="12"/>
      <c r="O75" s="12"/>
      <c r="P75" s="12"/>
      <c r="Q75" s="12"/>
      <c r="R75" s="12"/>
      <c r="S75" s="12"/>
      <c r="T75" s="12"/>
      <c r="U75" s="12"/>
      <c r="V75" s="12"/>
      <c r="W75" s="12"/>
      <c r="X75" s="12"/>
      <c r="Y75" s="12"/>
      <c r="Z75" s="12"/>
      <c r="AA75" s="12"/>
    </row>
    <row r="76" spans="1:27" ht="13.5" thickBot="1">
      <c r="A76" s="144">
        <v>0.1</v>
      </c>
      <c r="B76" s="145"/>
      <c r="C76" s="25"/>
      <c r="D76" s="202"/>
      <c r="E76" s="202"/>
      <c r="F76" s="202"/>
      <c r="G76" s="202"/>
      <c r="H76" s="202"/>
      <c r="I76" s="202"/>
      <c r="J76" s="12"/>
      <c r="K76" s="12"/>
      <c r="L76" s="12"/>
      <c r="M76" s="28"/>
      <c r="N76" s="12"/>
      <c r="O76" s="12"/>
      <c r="P76" s="12"/>
      <c r="Q76" s="12"/>
      <c r="R76" s="12"/>
      <c r="S76" s="12"/>
      <c r="T76" s="12"/>
      <c r="U76" s="12"/>
      <c r="V76" s="12"/>
      <c r="W76" s="12"/>
      <c r="X76" s="12"/>
      <c r="Y76" s="12"/>
      <c r="Z76" s="12"/>
      <c r="AA76" s="12"/>
    </row>
    <row r="77" spans="1:27" ht="13.5" thickBot="1">
      <c r="A77" s="149">
        <v>0.13</v>
      </c>
      <c r="B77" s="150"/>
      <c r="C77" s="25"/>
      <c r="D77" s="202"/>
      <c r="E77" s="202"/>
      <c r="F77" s="202"/>
      <c r="G77" s="202"/>
      <c r="H77" s="202"/>
      <c r="I77" s="202"/>
      <c r="J77" s="12"/>
      <c r="K77" s="12"/>
      <c r="L77" s="29"/>
      <c r="M77" s="30"/>
      <c r="N77" s="12"/>
      <c r="O77" s="12"/>
      <c r="P77" s="12"/>
      <c r="Q77" s="12"/>
      <c r="R77" s="12"/>
      <c r="S77" s="12"/>
      <c r="T77" s="12"/>
      <c r="U77" s="12"/>
      <c r="V77" s="12"/>
      <c r="W77" s="12"/>
      <c r="X77" s="12"/>
      <c r="Y77" s="12"/>
      <c r="Z77" s="12"/>
      <c r="AA77" s="12"/>
    </row>
    <row r="78" spans="1:27" ht="13.5" thickBot="1">
      <c r="A78" s="147">
        <v>0.2</v>
      </c>
      <c r="B78" s="148"/>
      <c r="C78" s="25"/>
      <c r="D78" s="202"/>
      <c r="E78" s="202"/>
      <c r="F78" s="202"/>
      <c r="G78" s="202"/>
      <c r="H78" s="202"/>
      <c r="I78" s="202"/>
      <c r="J78" s="12"/>
      <c r="K78" s="12"/>
      <c r="L78" s="31"/>
      <c r="M78" s="32"/>
      <c r="N78" s="12"/>
      <c r="O78" s="12"/>
      <c r="P78" s="12"/>
      <c r="Q78" s="12"/>
      <c r="R78" s="12"/>
      <c r="S78" s="12"/>
      <c r="T78" s="12"/>
      <c r="U78" s="12"/>
      <c r="V78" s="12"/>
      <c r="W78" s="12"/>
      <c r="X78" s="12"/>
      <c r="Y78" s="12"/>
      <c r="Z78" s="12"/>
      <c r="AA78" s="12"/>
    </row>
    <row r="79" spans="1:27">
      <c r="A79" s="25"/>
      <c r="B79" s="25"/>
      <c r="C79" s="25"/>
      <c r="D79" s="202"/>
      <c r="E79" s="202"/>
      <c r="F79" s="202"/>
      <c r="G79" s="202"/>
      <c r="H79" s="202"/>
      <c r="I79" s="202"/>
      <c r="J79" s="12"/>
      <c r="K79" s="12"/>
      <c r="L79" s="31"/>
      <c r="M79" s="33"/>
      <c r="N79" s="12"/>
      <c r="O79" s="12"/>
      <c r="P79" s="12"/>
      <c r="Q79" s="12"/>
      <c r="R79" s="12"/>
      <c r="S79" s="12"/>
      <c r="T79" s="12"/>
      <c r="U79" s="12"/>
      <c r="V79" s="12"/>
      <c r="W79" s="12"/>
      <c r="X79" s="12"/>
      <c r="Y79" s="12"/>
      <c r="Z79" s="12"/>
      <c r="AA79" s="12"/>
    </row>
    <row r="80" spans="1:27">
      <c r="A80" s="203" t="s">
        <v>42</v>
      </c>
      <c r="B80" s="202"/>
      <c r="C80" s="202"/>
      <c r="D80" s="202"/>
      <c r="E80" s="12"/>
      <c r="F80" s="12"/>
      <c r="G80" s="12"/>
      <c r="H80" s="12"/>
      <c r="I80" s="12"/>
      <c r="J80" s="12"/>
      <c r="K80" s="12"/>
      <c r="L80" s="31"/>
      <c r="M80" s="32"/>
      <c r="N80" s="12"/>
      <c r="O80" s="12"/>
      <c r="P80" s="12"/>
      <c r="Q80" s="12"/>
      <c r="R80" s="12"/>
      <c r="S80" s="12"/>
      <c r="T80" s="12"/>
      <c r="U80" s="12"/>
      <c r="V80" s="12"/>
      <c r="W80" s="12"/>
      <c r="X80" s="12"/>
      <c r="Y80" s="12"/>
      <c r="Z80" s="12"/>
      <c r="AA80" s="12"/>
    </row>
    <row r="81" spans="1:27">
      <c r="A81" s="202"/>
      <c r="B81" s="202"/>
      <c r="C81" s="202"/>
      <c r="D81" s="202"/>
      <c r="E81" s="12"/>
      <c r="F81" s="12"/>
      <c r="G81" s="12"/>
      <c r="H81" s="12"/>
      <c r="I81" s="12"/>
      <c r="J81" s="12"/>
      <c r="K81" s="12"/>
      <c r="L81" s="31"/>
      <c r="M81" s="33"/>
      <c r="N81" s="12"/>
      <c r="O81" s="12"/>
      <c r="P81" s="12"/>
      <c r="Q81" s="12"/>
      <c r="R81" s="12"/>
      <c r="S81" s="12"/>
      <c r="T81" s="12"/>
      <c r="U81" s="12"/>
      <c r="V81" s="12"/>
      <c r="W81" s="12"/>
      <c r="X81" s="12"/>
      <c r="Y81" s="12"/>
      <c r="Z81" s="12"/>
      <c r="AA81" s="12"/>
    </row>
    <row r="82" spans="1:27">
      <c r="A82" s="27"/>
      <c r="B82" s="34"/>
      <c r="C82" s="34"/>
      <c r="D82" s="12"/>
      <c r="E82" s="12"/>
      <c r="F82" s="12"/>
      <c r="G82" s="12"/>
      <c r="H82" s="12"/>
      <c r="I82" s="12"/>
      <c r="J82" s="12"/>
      <c r="K82" s="12"/>
      <c r="L82" s="31"/>
      <c r="M82" s="32"/>
      <c r="N82" s="12"/>
      <c r="O82" s="12"/>
      <c r="P82" s="12"/>
      <c r="Q82" s="12"/>
      <c r="R82" s="12"/>
      <c r="S82" s="12"/>
      <c r="T82" s="12"/>
      <c r="U82" s="12"/>
      <c r="V82" s="12"/>
      <c r="W82" s="12"/>
      <c r="X82" s="12"/>
      <c r="Y82" s="12"/>
      <c r="Z82" s="12"/>
      <c r="AA82" s="12"/>
    </row>
    <row r="83" spans="1:27">
      <c r="A83" s="20"/>
      <c r="B83" s="12"/>
      <c r="C83" s="12"/>
      <c r="D83" s="12"/>
      <c r="E83" s="12"/>
      <c r="F83" s="12"/>
      <c r="G83" s="12"/>
      <c r="H83" s="12"/>
      <c r="I83" s="12"/>
      <c r="J83" s="12"/>
      <c r="K83" s="12"/>
      <c r="L83" s="35"/>
      <c r="M83" s="35"/>
      <c r="N83" s="12"/>
      <c r="O83" s="12"/>
      <c r="P83" s="12"/>
      <c r="Q83" s="12"/>
      <c r="R83" s="12"/>
      <c r="S83" s="12"/>
      <c r="T83" s="12"/>
      <c r="U83" s="12"/>
      <c r="V83" s="12"/>
      <c r="W83" s="12"/>
      <c r="X83" s="12"/>
      <c r="Y83" s="12"/>
      <c r="Z83" s="12"/>
      <c r="AA83" s="12"/>
    </row>
    <row r="84" spans="1:27">
      <c r="A84" s="20"/>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row>
    <row r="85" spans="1:27">
      <c r="A85" s="20"/>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row>
    <row r="86" spans="1:27">
      <c r="A86" s="20"/>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row>
    <row r="87" spans="1:27">
      <c r="A87" s="20"/>
      <c r="B87" s="36"/>
      <c r="C87" s="12"/>
      <c r="D87" s="12"/>
      <c r="E87" s="12"/>
      <c r="F87" s="12"/>
      <c r="G87" s="12"/>
      <c r="H87" s="12"/>
      <c r="I87" s="12"/>
      <c r="J87" s="12"/>
      <c r="K87" s="12"/>
      <c r="L87" s="12"/>
      <c r="M87" s="12"/>
      <c r="N87" s="12"/>
      <c r="O87" s="12"/>
      <c r="P87" s="12"/>
      <c r="Q87" s="12"/>
      <c r="R87" s="12"/>
      <c r="S87" s="12"/>
      <c r="T87" s="12"/>
      <c r="U87" s="12"/>
      <c r="V87" s="12"/>
      <c r="W87" s="12"/>
      <c r="X87" s="12"/>
      <c r="Y87" s="12"/>
      <c r="Z87" s="12"/>
      <c r="AA87" s="12"/>
    </row>
    <row r="88" spans="1:27">
      <c r="A88" s="20"/>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row r="89" spans="1:27">
      <c r="A89" s="20"/>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row>
    <row r="90" spans="1:27">
      <c r="A90" s="20"/>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row>
    <row r="91" spans="1:27">
      <c r="A91" s="20"/>
      <c r="B91" s="12"/>
      <c r="C91" s="12"/>
      <c r="D91" s="12"/>
      <c r="E91" s="12"/>
      <c r="F91" s="12" t="s">
        <v>59</v>
      </c>
      <c r="G91" s="12"/>
      <c r="H91" s="12"/>
      <c r="I91" s="12"/>
      <c r="J91" s="12"/>
      <c r="K91" s="12"/>
      <c r="L91" s="12"/>
      <c r="M91" s="12"/>
      <c r="N91" s="12"/>
      <c r="O91" s="12"/>
      <c r="P91" s="12"/>
      <c r="Q91" s="12"/>
      <c r="R91" s="12"/>
      <c r="S91" s="12"/>
      <c r="T91" s="12"/>
      <c r="U91" s="12"/>
      <c r="V91" s="12"/>
      <c r="W91" s="12"/>
      <c r="X91" s="12"/>
      <c r="Y91" s="12"/>
      <c r="Z91" s="12"/>
      <c r="AA91" s="12"/>
    </row>
    <row r="92" spans="1:27">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row>
    <row r="93" spans="1:27">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row>
    <row r="94" spans="1:27">
      <c r="A94" s="12"/>
      <c r="B94" s="12"/>
      <c r="C94" s="12"/>
      <c r="D94" s="12"/>
      <c r="E94" s="12"/>
      <c r="F94" s="12"/>
      <c r="G94" s="12"/>
      <c r="H94" s="12"/>
      <c r="I94" s="12"/>
      <c r="J94" s="12"/>
      <c r="K94" s="12"/>
      <c r="L94" s="17"/>
      <c r="M94" s="12"/>
      <c r="N94" s="12"/>
      <c r="O94" s="12"/>
      <c r="P94" s="12"/>
      <c r="Q94" s="12"/>
      <c r="R94" s="12"/>
      <c r="S94" s="12"/>
      <c r="T94" s="12"/>
      <c r="U94" s="12"/>
      <c r="V94" s="12"/>
      <c r="W94" s="12"/>
      <c r="X94" s="12"/>
      <c r="Y94" s="12"/>
      <c r="Z94" s="12"/>
      <c r="AA94" s="12"/>
    </row>
    <row r="95" spans="1:27">
      <c r="A95" s="12"/>
      <c r="B95" s="12"/>
      <c r="C95" s="12"/>
      <c r="D95" s="12"/>
      <c r="E95" s="12"/>
      <c r="F95" s="12"/>
      <c r="G95" s="12"/>
      <c r="H95" s="12"/>
      <c r="I95" s="12"/>
      <c r="J95" s="12"/>
      <c r="K95" s="12"/>
      <c r="L95" s="17"/>
      <c r="M95" s="12"/>
      <c r="N95" s="12"/>
      <c r="O95" s="12"/>
      <c r="P95" s="12"/>
      <c r="Q95" s="12"/>
      <c r="R95" s="12"/>
      <c r="S95" s="12"/>
      <c r="T95" s="12"/>
      <c r="U95" s="12"/>
      <c r="V95" s="12"/>
      <c r="W95" s="12"/>
      <c r="X95" s="12"/>
      <c r="Y95" s="12"/>
      <c r="Z95" s="12"/>
      <c r="AA95" s="12"/>
    </row>
    <row r="96" spans="1:27">
      <c r="A96" s="199" t="s">
        <v>43</v>
      </c>
      <c r="B96" s="202"/>
      <c r="C96" s="202"/>
      <c r="D96" s="202"/>
      <c r="E96" s="202"/>
      <c r="F96" s="202"/>
      <c r="G96" s="202"/>
      <c r="H96" s="202"/>
      <c r="I96" s="202"/>
      <c r="J96" s="12"/>
      <c r="K96" s="12"/>
      <c r="L96" s="17"/>
      <c r="M96" s="12"/>
      <c r="N96" s="12"/>
      <c r="O96" s="12"/>
      <c r="P96" s="12"/>
      <c r="Q96" s="12"/>
      <c r="R96" s="12"/>
      <c r="S96" s="12"/>
      <c r="T96" s="12"/>
      <c r="U96" s="12"/>
      <c r="V96" s="12"/>
      <c r="W96" s="12"/>
      <c r="X96" s="12"/>
      <c r="Y96" s="12"/>
      <c r="Z96" s="12"/>
      <c r="AA96" s="12"/>
    </row>
    <row r="97" spans="1:27">
      <c r="A97" s="202"/>
      <c r="B97" s="202"/>
      <c r="C97" s="202"/>
      <c r="D97" s="202"/>
      <c r="E97" s="202"/>
      <c r="F97" s="202"/>
      <c r="G97" s="202"/>
      <c r="H97" s="202"/>
      <c r="I97" s="202"/>
      <c r="J97" s="12"/>
      <c r="K97" s="12"/>
      <c r="L97" s="17"/>
      <c r="M97" s="12"/>
      <c r="N97" s="12"/>
      <c r="O97" s="12"/>
      <c r="P97" s="12"/>
      <c r="Q97" s="12"/>
      <c r="R97" s="12"/>
      <c r="S97" s="12"/>
      <c r="T97" s="12"/>
      <c r="U97" s="12"/>
      <c r="V97" s="12"/>
      <c r="W97" s="12"/>
      <c r="X97" s="12"/>
      <c r="Y97" s="12"/>
      <c r="Z97" s="12"/>
      <c r="AA97" s="12"/>
    </row>
    <row r="98" spans="1:27" ht="13.5" thickBot="1">
      <c r="A98" s="20"/>
      <c r="B98" s="12"/>
      <c r="C98" s="12"/>
      <c r="D98" s="12"/>
      <c r="E98" s="12"/>
      <c r="F98" s="12"/>
      <c r="J98" s="12"/>
      <c r="K98" s="12"/>
      <c r="L98" s="12"/>
      <c r="M98" s="12"/>
      <c r="N98" s="12"/>
      <c r="O98" s="12"/>
      <c r="P98" s="12"/>
      <c r="Q98" s="12"/>
      <c r="R98" s="12"/>
      <c r="S98" s="12"/>
      <c r="T98" s="12"/>
      <c r="U98" s="12"/>
      <c r="V98" s="12"/>
      <c r="W98" s="12"/>
      <c r="X98" s="12"/>
      <c r="Y98" s="12"/>
      <c r="Z98" s="12"/>
      <c r="AA98" s="12"/>
    </row>
    <row r="99" spans="1:27">
      <c r="A99" s="134"/>
      <c r="B99" s="210" t="s">
        <v>15</v>
      </c>
      <c r="C99" s="211"/>
      <c r="D99" s="212"/>
      <c r="E99" s="194" t="s">
        <v>102</v>
      </c>
      <c r="F99" s="12" t="s">
        <v>102</v>
      </c>
      <c r="J99" s="12"/>
      <c r="K99" s="12"/>
      <c r="L99" s="12"/>
      <c r="M99" s="12"/>
      <c r="N99" s="12"/>
      <c r="O99" s="12"/>
      <c r="P99" s="12"/>
      <c r="Q99" s="12"/>
      <c r="R99" s="12"/>
      <c r="S99" s="12"/>
      <c r="T99" s="12"/>
      <c r="U99" s="12"/>
      <c r="V99" s="12"/>
      <c r="W99" s="12"/>
      <c r="X99" s="12"/>
      <c r="Y99" s="12"/>
      <c r="Z99" s="12"/>
      <c r="AA99" s="12"/>
    </row>
    <row r="100" spans="1:27" ht="13.5" thickBot="1">
      <c r="A100" s="195">
        <f>H107</f>
        <v>1000.0000000000001</v>
      </c>
      <c r="B100" s="151">
        <v>7.0000000000000007E-2</v>
      </c>
      <c r="C100" s="152">
        <v>0.1</v>
      </c>
      <c r="D100" s="155">
        <v>0.13</v>
      </c>
      <c r="F100" s="12"/>
      <c r="G100" s="12" t="s">
        <v>111</v>
      </c>
      <c r="H100" s="12"/>
      <c r="I100" s="12"/>
      <c r="J100" s="12"/>
      <c r="K100" s="12"/>
      <c r="L100" s="12"/>
      <c r="M100" s="12"/>
      <c r="N100" s="12"/>
      <c r="O100" s="12"/>
      <c r="P100" s="12"/>
      <c r="Q100" s="12"/>
      <c r="R100" s="12"/>
      <c r="S100" s="12"/>
      <c r="T100" s="12"/>
      <c r="U100" s="12"/>
      <c r="V100" s="12"/>
      <c r="W100" s="12"/>
      <c r="X100" s="12"/>
      <c r="Y100" s="12"/>
      <c r="Z100" s="12"/>
      <c r="AA100" s="12"/>
    </row>
    <row r="101" spans="1:27">
      <c r="A101" s="156">
        <v>0</v>
      </c>
      <c r="B101" s="153"/>
      <c r="C101" s="154"/>
      <c r="D101" s="157"/>
      <c r="E101" s="12"/>
      <c r="F101" s="12"/>
      <c r="G101" s="134" t="s">
        <v>8</v>
      </c>
      <c r="H101" s="135">
        <v>10</v>
      </c>
      <c r="I101" s="12"/>
      <c r="J101" s="12"/>
      <c r="K101" s="12"/>
      <c r="L101" s="12"/>
      <c r="M101" s="12"/>
      <c r="N101" s="12"/>
      <c r="O101" s="12"/>
      <c r="P101" s="12"/>
      <c r="Q101" s="12"/>
      <c r="R101" s="12"/>
      <c r="S101" s="12"/>
      <c r="T101" s="12"/>
      <c r="U101" s="12"/>
      <c r="V101" s="12"/>
      <c r="W101" s="12"/>
      <c r="X101" s="12"/>
      <c r="Y101" s="12"/>
      <c r="Z101" s="12"/>
      <c r="AA101" s="12"/>
    </row>
    <row r="102" spans="1:27">
      <c r="A102" s="156">
        <v>1</v>
      </c>
      <c r="B102" s="153"/>
      <c r="C102" s="154"/>
      <c r="D102" s="157"/>
      <c r="E102" s="12"/>
      <c r="F102" s="12"/>
      <c r="G102" s="136" t="s">
        <v>9</v>
      </c>
      <c r="H102" s="137">
        <f>0.1</f>
        <v>0.1</v>
      </c>
      <c r="I102" s="12"/>
      <c r="J102" s="12"/>
      <c r="K102" s="12"/>
      <c r="L102" s="12"/>
      <c r="M102" s="12"/>
      <c r="N102" s="12"/>
      <c r="O102" s="12"/>
      <c r="P102" s="12"/>
      <c r="Q102" s="12"/>
      <c r="R102" s="12"/>
      <c r="S102" s="12"/>
      <c r="T102" s="12"/>
      <c r="U102" s="12"/>
      <c r="V102" s="12"/>
      <c r="W102" s="12"/>
      <c r="X102" s="12"/>
      <c r="Y102" s="12"/>
      <c r="Z102" s="12"/>
      <c r="AA102" s="12"/>
    </row>
    <row r="103" spans="1:27">
      <c r="A103" s="156">
        <v>2</v>
      </c>
      <c r="B103" s="153"/>
      <c r="C103" s="154"/>
      <c r="D103" s="157"/>
      <c r="E103" s="12"/>
      <c r="F103" s="12"/>
      <c r="G103" s="136" t="s">
        <v>10</v>
      </c>
      <c r="H103" s="138">
        <f>H104*H102</f>
        <v>100</v>
      </c>
      <c r="I103" s="12"/>
      <c r="J103" s="12"/>
      <c r="K103" s="12"/>
      <c r="L103" s="12"/>
      <c r="M103" s="12"/>
      <c r="N103" s="12"/>
      <c r="O103" s="12"/>
      <c r="P103" s="12"/>
      <c r="Q103" s="12"/>
      <c r="R103" s="12"/>
      <c r="S103" s="12"/>
      <c r="T103" s="12"/>
      <c r="U103" s="12"/>
      <c r="V103" s="12"/>
      <c r="W103" s="12"/>
      <c r="X103" s="12"/>
      <c r="Y103" s="12"/>
      <c r="Z103" s="12"/>
      <c r="AA103" s="12"/>
    </row>
    <row r="104" spans="1:27">
      <c r="A104" s="156">
        <v>3</v>
      </c>
      <c r="B104" s="153"/>
      <c r="C104" s="154"/>
      <c r="D104" s="157"/>
      <c r="E104" s="12"/>
      <c r="F104" s="12"/>
      <c r="G104" s="136" t="s">
        <v>11</v>
      </c>
      <c r="H104" s="138">
        <v>1000</v>
      </c>
      <c r="I104" s="12"/>
      <c r="J104" s="12"/>
      <c r="K104" s="12"/>
      <c r="L104" s="12"/>
      <c r="M104" s="12"/>
      <c r="N104" s="12"/>
      <c r="O104" s="12"/>
      <c r="P104" s="12"/>
      <c r="Q104" s="12"/>
      <c r="R104" s="12"/>
      <c r="S104" s="12"/>
      <c r="T104" s="12"/>
      <c r="U104" s="12"/>
      <c r="V104" s="12"/>
      <c r="W104" s="12"/>
      <c r="X104" s="12"/>
      <c r="Y104" s="12"/>
      <c r="Z104" s="12"/>
      <c r="AA104" s="12"/>
    </row>
    <row r="105" spans="1:27" ht="15" thickBot="1">
      <c r="A105" s="156">
        <v>4</v>
      </c>
      <c r="B105" s="153"/>
      <c r="C105" s="154"/>
      <c r="D105" s="157"/>
      <c r="E105" s="12"/>
      <c r="F105" s="12"/>
      <c r="G105" s="139" t="s">
        <v>92</v>
      </c>
      <c r="H105" s="140">
        <v>0.1</v>
      </c>
      <c r="I105" s="12"/>
      <c r="J105" s="12"/>
      <c r="K105" s="12"/>
      <c r="L105" s="12"/>
      <c r="M105" s="12"/>
      <c r="N105" s="12"/>
      <c r="O105" s="12"/>
      <c r="P105" s="12"/>
      <c r="Q105" s="12"/>
      <c r="R105" s="12"/>
      <c r="S105" s="12"/>
      <c r="T105" s="12"/>
      <c r="U105" s="12"/>
      <c r="V105" s="12"/>
      <c r="W105" s="12"/>
      <c r="X105" s="12"/>
      <c r="Y105" s="12"/>
      <c r="Z105" s="12"/>
      <c r="AA105" s="12"/>
    </row>
    <row r="106" spans="1:27">
      <c r="A106" s="156">
        <v>5</v>
      </c>
      <c r="B106" s="153"/>
      <c r="C106" s="154"/>
      <c r="D106" s="157"/>
      <c r="E106" s="12"/>
      <c r="F106" s="12"/>
      <c r="G106" s="196" t="s">
        <v>108</v>
      </c>
      <c r="H106" s="196">
        <f>10-H101</f>
        <v>0</v>
      </c>
      <c r="I106" s="12"/>
      <c r="J106" s="12"/>
      <c r="K106" s="12"/>
      <c r="L106" s="12"/>
      <c r="M106" s="12"/>
      <c r="N106" s="12"/>
      <c r="O106" s="12"/>
      <c r="P106" s="12"/>
      <c r="Q106" s="12"/>
      <c r="R106" s="12"/>
      <c r="S106" s="12"/>
      <c r="T106" s="12"/>
      <c r="U106" s="12"/>
      <c r="V106" s="12"/>
      <c r="W106" s="12"/>
      <c r="X106" s="12"/>
      <c r="Y106" s="12"/>
      <c r="Z106" s="12"/>
      <c r="AA106" s="12"/>
    </row>
    <row r="107" spans="1:27">
      <c r="A107" s="156">
        <v>6</v>
      </c>
      <c r="B107" s="153"/>
      <c r="C107" s="154"/>
      <c r="D107" s="157"/>
      <c r="E107" s="12"/>
      <c r="F107" s="12"/>
      <c r="G107" s="196" t="s">
        <v>109</v>
      </c>
      <c r="H107" s="196">
        <f>ABS(PV(H105,10-H106, H103,1000))</f>
        <v>1000.0000000000001</v>
      </c>
      <c r="I107" s="12"/>
      <c r="J107" s="34"/>
      <c r="K107" s="12"/>
      <c r="L107" s="12"/>
      <c r="M107" s="12"/>
      <c r="N107" s="12"/>
      <c r="O107" s="12"/>
      <c r="P107" s="12"/>
      <c r="Q107" s="12"/>
      <c r="R107" s="12"/>
      <c r="S107" s="12"/>
      <c r="T107" s="12"/>
      <c r="U107" s="12"/>
      <c r="V107" s="12"/>
      <c r="W107" s="12"/>
      <c r="X107" s="12"/>
      <c r="Y107" s="12"/>
      <c r="Z107" s="12"/>
      <c r="AA107" s="12"/>
    </row>
    <row r="108" spans="1:27">
      <c r="A108" s="156">
        <v>7</v>
      </c>
      <c r="B108" s="153"/>
      <c r="C108" s="154"/>
      <c r="D108" s="157"/>
      <c r="E108" s="12"/>
      <c r="F108" s="12"/>
      <c r="G108" s="12" t="s">
        <v>110</v>
      </c>
      <c r="H108" s="12"/>
      <c r="I108" s="12"/>
      <c r="J108" s="34"/>
      <c r="K108" s="12"/>
      <c r="L108" s="12"/>
      <c r="M108" s="12"/>
      <c r="N108" s="12"/>
      <c r="O108" s="12"/>
      <c r="P108" s="12"/>
      <c r="Q108" s="12"/>
      <c r="R108" s="12"/>
      <c r="S108" s="12"/>
      <c r="T108" s="12"/>
      <c r="U108" s="12"/>
      <c r="V108" s="12"/>
      <c r="W108" s="12"/>
      <c r="X108" s="12"/>
      <c r="Y108" s="12"/>
      <c r="Z108" s="12"/>
      <c r="AA108" s="12"/>
    </row>
    <row r="109" spans="1:27">
      <c r="A109" s="156">
        <v>8</v>
      </c>
      <c r="B109" s="153"/>
      <c r="C109" s="154"/>
      <c r="D109" s="157"/>
      <c r="E109" s="12"/>
      <c r="F109" s="12"/>
      <c r="G109" s="12"/>
      <c r="H109" s="12"/>
      <c r="I109" s="12"/>
      <c r="J109" s="34"/>
      <c r="K109" s="12"/>
      <c r="L109" s="12"/>
      <c r="M109" s="12"/>
      <c r="N109" s="12"/>
      <c r="O109" s="12"/>
      <c r="P109" s="12"/>
      <c r="Q109" s="12"/>
      <c r="R109" s="12"/>
      <c r="S109" s="12"/>
      <c r="T109" s="12"/>
      <c r="U109" s="12"/>
      <c r="V109" s="12"/>
      <c r="W109" s="12"/>
      <c r="X109" s="12"/>
      <c r="Y109" s="12"/>
      <c r="Z109" s="12"/>
      <c r="AA109" s="12"/>
    </row>
    <row r="110" spans="1:27">
      <c r="A110" s="156">
        <v>9</v>
      </c>
      <c r="B110" s="153"/>
      <c r="C110" s="154"/>
      <c r="D110" s="157"/>
      <c r="E110" s="12"/>
      <c r="F110" s="12"/>
      <c r="G110" s="12"/>
      <c r="H110" s="12"/>
      <c r="I110" s="12"/>
      <c r="J110" s="34"/>
      <c r="K110" s="12"/>
      <c r="L110" s="12"/>
      <c r="M110" s="12"/>
      <c r="N110" s="12"/>
      <c r="O110" s="12"/>
      <c r="P110" s="12"/>
      <c r="Q110" s="12"/>
      <c r="R110" s="12"/>
      <c r="S110" s="12"/>
      <c r="T110" s="12"/>
      <c r="U110" s="12"/>
      <c r="V110" s="12"/>
      <c r="W110" s="12"/>
      <c r="X110" s="12"/>
      <c r="Y110" s="12"/>
      <c r="Z110" s="12"/>
      <c r="AA110" s="12"/>
    </row>
    <row r="111" spans="1:27" ht="13.5" thickBot="1">
      <c r="A111" s="158">
        <v>10</v>
      </c>
      <c r="B111" s="159"/>
      <c r="C111" s="160"/>
      <c r="D111" s="161"/>
      <c r="E111" s="12"/>
      <c r="F111" s="12"/>
      <c r="G111" s="12"/>
      <c r="H111" s="12"/>
      <c r="I111" s="12"/>
      <c r="J111" s="34"/>
      <c r="K111" s="12"/>
      <c r="L111" s="12"/>
      <c r="M111" s="12"/>
      <c r="N111" s="12"/>
      <c r="O111" s="12"/>
      <c r="P111" s="12"/>
      <c r="Q111" s="12"/>
      <c r="R111" s="12"/>
      <c r="S111" s="12"/>
      <c r="T111" s="12"/>
      <c r="U111" s="12"/>
      <c r="V111" s="12"/>
      <c r="W111" s="12"/>
      <c r="X111" s="12"/>
      <c r="Y111" s="12"/>
      <c r="Z111" s="12"/>
      <c r="AA111" s="12"/>
    </row>
    <row r="112" spans="1:27">
      <c r="A112" s="25"/>
      <c r="B112" s="37"/>
      <c r="C112" s="38"/>
      <c r="D112" s="39"/>
      <c r="E112" s="12"/>
      <c r="F112" s="25"/>
      <c r="G112" s="34"/>
      <c r="H112" s="40" t="s">
        <v>36</v>
      </c>
      <c r="I112" s="34"/>
      <c r="J112" s="34"/>
      <c r="K112" s="12"/>
      <c r="L112" s="12"/>
      <c r="M112" s="12"/>
      <c r="N112" s="12"/>
      <c r="O112" s="12"/>
      <c r="P112" s="12"/>
      <c r="Q112" s="12"/>
      <c r="R112" s="12"/>
      <c r="S112" s="12"/>
      <c r="T112" s="12"/>
      <c r="U112" s="12"/>
      <c r="V112" s="12"/>
      <c r="W112" s="12"/>
      <c r="X112" s="12"/>
      <c r="Y112" s="12"/>
      <c r="Z112" s="12"/>
      <c r="AA112" s="12"/>
    </row>
    <row r="113" spans="1:27" ht="13.5" thickBot="1">
      <c r="A113" s="41"/>
      <c r="B113" s="12"/>
      <c r="C113" s="12"/>
      <c r="D113" s="39"/>
      <c r="E113" s="12"/>
      <c r="F113" s="25"/>
      <c r="G113" s="34"/>
      <c r="H113" s="40" t="s">
        <v>56</v>
      </c>
      <c r="I113" s="12"/>
      <c r="J113" s="6"/>
      <c r="K113" s="6"/>
      <c r="L113" s="12"/>
      <c r="M113" s="12"/>
      <c r="N113" s="12"/>
      <c r="O113" s="12" t="s">
        <v>102</v>
      </c>
      <c r="P113" s="12"/>
      <c r="Q113" s="12"/>
      <c r="R113" s="12"/>
      <c r="S113" s="12"/>
      <c r="T113" s="12"/>
      <c r="U113" s="12"/>
      <c r="V113" s="12"/>
      <c r="W113" s="12"/>
      <c r="X113" s="12"/>
      <c r="Y113" s="12"/>
      <c r="Z113" s="12"/>
      <c r="AA113" s="12"/>
    </row>
    <row r="114" spans="1:27" ht="13.5" thickBot="1">
      <c r="A114" s="25"/>
      <c r="B114" s="37"/>
      <c r="C114" s="38"/>
      <c r="D114" s="39"/>
      <c r="E114" s="12"/>
      <c r="F114" s="25"/>
      <c r="G114" s="34"/>
      <c r="H114" s="42">
        <v>0.2</v>
      </c>
      <c r="I114" s="34"/>
      <c r="J114" s="12"/>
      <c r="K114" s="12"/>
      <c r="L114" s="12"/>
      <c r="M114" s="12"/>
      <c r="N114" s="12"/>
      <c r="O114" s="12"/>
      <c r="P114" s="12"/>
      <c r="Q114" s="12"/>
      <c r="R114" s="12"/>
      <c r="S114" s="12"/>
      <c r="T114" s="12"/>
      <c r="U114" s="12"/>
      <c r="V114" s="12"/>
      <c r="W114" s="12"/>
      <c r="X114" s="12"/>
      <c r="Y114" s="12"/>
      <c r="Z114" s="12"/>
      <c r="AA114" s="12"/>
    </row>
    <row r="115" spans="1:27">
      <c r="A115" s="25"/>
      <c r="B115" s="37"/>
      <c r="C115" s="38"/>
      <c r="D115" s="39"/>
      <c r="E115" s="12"/>
      <c r="F115" s="25"/>
      <c r="G115" s="34"/>
      <c r="H115" s="12"/>
      <c r="I115" s="34"/>
      <c r="J115" s="12"/>
      <c r="K115" s="12"/>
      <c r="L115" s="12"/>
      <c r="M115" s="12"/>
      <c r="N115" s="12"/>
      <c r="O115" s="12"/>
      <c r="P115" s="12"/>
      <c r="Q115" s="12"/>
      <c r="R115" s="12"/>
      <c r="S115" s="12"/>
      <c r="T115" s="12"/>
      <c r="U115" s="12"/>
      <c r="V115" s="12"/>
      <c r="W115" s="12"/>
      <c r="X115" s="12"/>
      <c r="Y115" s="12"/>
      <c r="Z115" s="12"/>
      <c r="AA115" s="12"/>
    </row>
    <row r="116" spans="1:27">
      <c r="A116" s="25"/>
      <c r="B116" s="37"/>
      <c r="C116" s="38"/>
      <c r="D116" s="39"/>
      <c r="E116" s="12"/>
      <c r="F116" s="25"/>
      <c r="G116" s="34"/>
      <c r="H116" s="12"/>
      <c r="I116" s="12"/>
      <c r="J116" s="12"/>
      <c r="K116" s="12"/>
      <c r="L116" s="12"/>
      <c r="M116" s="12"/>
      <c r="N116" s="12"/>
      <c r="O116" s="12"/>
      <c r="P116" s="12"/>
      <c r="Q116" s="12"/>
      <c r="R116" s="12"/>
      <c r="S116" s="12"/>
      <c r="T116" s="12"/>
      <c r="U116" s="12"/>
      <c r="V116" s="12"/>
      <c r="W116" s="12"/>
      <c r="X116" s="12"/>
      <c r="Y116" s="12"/>
      <c r="Z116" s="12"/>
      <c r="AA116" s="12"/>
    </row>
    <row r="117" spans="1:27" ht="13.5" thickBot="1">
      <c r="A117" s="12"/>
      <c r="B117" s="12"/>
      <c r="C117" s="12"/>
      <c r="D117" s="12"/>
      <c r="E117" s="12"/>
      <c r="F117" s="34"/>
      <c r="G117" s="34"/>
      <c r="H117" s="43" t="s">
        <v>57</v>
      </c>
      <c r="I117" s="12"/>
      <c r="J117" s="12"/>
      <c r="K117" s="12"/>
      <c r="L117" s="12"/>
      <c r="M117" s="12"/>
      <c r="N117" s="12"/>
      <c r="O117" s="12"/>
      <c r="P117" s="12"/>
      <c r="Q117" s="12"/>
      <c r="R117" s="12"/>
      <c r="S117" s="12"/>
      <c r="T117" s="12"/>
      <c r="U117" s="12"/>
      <c r="V117" s="12"/>
      <c r="W117" s="12"/>
      <c r="X117" s="12"/>
      <c r="Y117" s="12"/>
      <c r="Z117" s="12"/>
      <c r="AA117" s="12"/>
    </row>
    <row r="118" spans="1:27">
      <c r="A118" s="12"/>
      <c r="B118" s="12"/>
      <c r="C118" s="12"/>
      <c r="D118" s="12"/>
      <c r="E118" s="12"/>
      <c r="F118" s="12"/>
      <c r="G118" s="12"/>
      <c r="H118" s="44">
        <f t="shared" ref="H118:H128" si="0">PV($H$114,$B$33-A101,-$B$35,-$B$36)</f>
        <v>580.75279144492288</v>
      </c>
      <c r="I118" s="12"/>
      <c r="J118" s="12"/>
      <c r="K118" s="12"/>
      <c r="L118" s="12"/>
      <c r="M118" s="12"/>
      <c r="N118" s="12"/>
      <c r="O118" s="12"/>
      <c r="P118" s="12"/>
      <c r="Q118" s="12"/>
      <c r="R118" s="12"/>
      <c r="S118" s="12"/>
      <c r="T118" s="12"/>
      <c r="U118" s="12"/>
      <c r="V118" s="12"/>
      <c r="W118" s="12"/>
      <c r="X118" s="12"/>
      <c r="Y118" s="12"/>
      <c r="Z118" s="12"/>
      <c r="AA118" s="12"/>
    </row>
    <row r="119" spans="1:27">
      <c r="A119" s="12"/>
      <c r="B119" s="12"/>
      <c r="C119" s="12"/>
      <c r="D119" s="12"/>
      <c r="E119" s="12"/>
      <c r="F119" s="12"/>
      <c r="G119" s="12"/>
      <c r="H119" s="45">
        <f t="shared" si="0"/>
        <v>596.90334973390736</v>
      </c>
      <c r="I119" s="12"/>
      <c r="J119" s="12"/>
      <c r="K119" s="12"/>
      <c r="L119" s="12"/>
      <c r="M119" s="12"/>
      <c r="N119" s="12"/>
      <c r="O119" s="12"/>
      <c r="P119" s="12"/>
      <c r="Q119" s="12"/>
      <c r="R119" s="12"/>
      <c r="S119" s="12"/>
      <c r="T119" s="12"/>
      <c r="U119" s="12"/>
      <c r="V119" s="12"/>
      <c r="W119" s="12"/>
      <c r="X119" s="12"/>
      <c r="Y119" s="12"/>
      <c r="Z119" s="12"/>
      <c r="AA119" s="12"/>
    </row>
    <row r="120" spans="1:27">
      <c r="A120" s="12"/>
      <c r="B120" s="12"/>
      <c r="C120" s="12"/>
      <c r="D120" s="12"/>
      <c r="E120" s="12"/>
      <c r="F120" s="12"/>
      <c r="G120" s="12"/>
      <c r="H120" s="45">
        <f t="shared" si="0"/>
        <v>616.28401968068897</v>
      </c>
      <c r="I120" s="12"/>
      <c r="J120" s="34"/>
      <c r="K120" s="34"/>
      <c r="L120" s="12"/>
      <c r="M120" s="12"/>
      <c r="N120" s="12"/>
      <c r="O120" s="12"/>
      <c r="P120" s="12"/>
      <c r="Q120" s="12"/>
      <c r="R120" s="12"/>
      <c r="S120" s="12"/>
      <c r="T120" s="12"/>
      <c r="U120" s="12"/>
      <c r="V120" s="12"/>
      <c r="W120" s="12"/>
      <c r="X120" s="12"/>
      <c r="Y120" s="12"/>
      <c r="Z120" s="12"/>
      <c r="AA120" s="12"/>
    </row>
    <row r="121" spans="1:27">
      <c r="A121" s="12"/>
      <c r="B121" s="12"/>
      <c r="C121" s="12"/>
      <c r="D121" s="12"/>
      <c r="E121" s="12"/>
      <c r="F121" s="12"/>
      <c r="G121" s="12"/>
      <c r="H121" s="45">
        <f t="shared" si="0"/>
        <v>639.54082361682674</v>
      </c>
      <c r="I121" s="12"/>
      <c r="J121" s="46"/>
      <c r="K121" s="47"/>
      <c r="L121" s="12"/>
      <c r="M121" s="12"/>
      <c r="N121" s="12"/>
      <c r="O121" s="12"/>
      <c r="P121" s="12"/>
      <c r="Q121" s="12"/>
      <c r="R121" s="12"/>
      <c r="S121" s="12"/>
      <c r="T121" s="12"/>
      <c r="U121" s="12"/>
      <c r="V121" s="12"/>
      <c r="W121" s="12"/>
      <c r="X121" s="12"/>
      <c r="Y121" s="12"/>
      <c r="Z121" s="12"/>
      <c r="AA121" s="12"/>
    </row>
    <row r="122" spans="1:27">
      <c r="A122" s="12"/>
      <c r="B122" s="12"/>
      <c r="C122" s="12"/>
      <c r="D122" s="12"/>
      <c r="E122" s="12"/>
      <c r="F122" s="12"/>
      <c r="G122" s="12"/>
      <c r="H122" s="45">
        <f t="shared" si="0"/>
        <v>667.44898834019205</v>
      </c>
      <c r="I122" s="12"/>
      <c r="J122" s="34"/>
      <c r="K122" s="34"/>
      <c r="L122" s="12"/>
      <c r="M122" s="12"/>
      <c r="N122" s="12"/>
      <c r="O122" s="12"/>
      <c r="P122" s="12"/>
      <c r="Q122" s="12"/>
      <c r="R122" s="12"/>
      <c r="S122" s="12"/>
      <c r="T122" s="12"/>
      <c r="U122" s="12"/>
      <c r="V122" s="12"/>
      <c r="W122" s="12"/>
      <c r="X122" s="12"/>
      <c r="Y122" s="12"/>
      <c r="Z122" s="12"/>
      <c r="AA122" s="12"/>
    </row>
    <row r="123" spans="1:27">
      <c r="A123" s="12"/>
      <c r="B123" s="12"/>
      <c r="C123" s="12"/>
      <c r="D123" s="12"/>
      <c r="E123" s="12"/>
      <c r="F123" s="12"/>
      <c r="G123" s="12"/>
      <c r="H123" s="45">
        <f t="shared" si="0"/>
        <v>700.93878600823041</v>
      </c>
      <c r="I123" s="12"/>
      <c r="J123" s="34"/>
      <c r="K123" s="34"/>
      <c r="L123" s="12"/>
      <c r="M123" s="12"/>
      <c r="N123" s="12"/>
      <c r="O123" s="12"/>
      <c r="P123" s="12"/>
      <c r="Q123" s="12"/>
      <c r="R123" s="12"/>
      <c r="S123" s="12"/>
      <c r="T123" s="12"/>
      <c r="U123" s="12"/>
      <c r="V123" s="12"/>
      <c r="W123" s="12"/>
      <c r="X123" s="12"/>
      <c r="Y123" s="12"/>
      <c r="Z123" s="12"/>
      <c r="AA123" s="12"/>
    </row>
    <row r="124" spans="1:27">
      <c r="A124" s="12"/>
      <c r="B124" s="12"/>
      <c r="C124" s="12"/>
      <c r="D124" s="12"/>
      <c r="E124" s="12"/>
      <c r="F124" s="12"/>
      <c r="G124" s="12"/>
      <c r="H124" s="45">
        <f t="shared" si="0"/>
        <v>741.12654320987656</v>
      </c>
      <c r="I124" s="12"/>
      <c r="J124" s="34"/>
      <c r="K124" s="34"/>
      <c r="L124" s="12"/>
      <c r="M124" s="12"/>
      <c r="N124" s="12"/>
      <c r="O124" s="12"/>
      <c r="P124" s="12"/>
      <c r="Q124" s="12"/>
      <c r="R124" s="12"/>
      <c r="S124" s="12"/>
      <c r="T124" s="12"/>
      <c r="U124" s="12"/>
      <c r="V124" s="12"/>
      <c r="W124" s="12"/>
      <c r="X124" s="12"/>
      <c r="Y124" s="12"/>
      <c r="Z124" s="12"/>
      <c r="AA124" s="12"/>
    </row>
    <row r="125" spans="1:27">
      <c r="A125" s="12"/>
      <c r="B125" s="12"/>
      <c r="C125" s="12"/>
      <c r="D125" s="12"/>
      <c r="E125" s="12"/>
      <c r="F125" s="12"/>
      <c r="G125" s="12"/>
      <c r="H125" s="45">
        <f t="shared" si="0"/>
        <v>789.35185185185185</v>
      </c>
      <c r="I125" s="12"/>
      <c r="J125" s="34"/>
      <c r="K125" s="12"/>
      <c r="L125" s="12"/>
      <c r="M125" s="12"/>
      <c r="N125" s="12"/>
      <c r="O125" s="12"/>
      <c r="P125" s="12"/>
      <c r="Q125" s="12"/>
      <c r="R125" s="12"/>
      <c r="S125" s="12"/>
      <c r="T125" s="12"/>
      <c r="U125" s="12"/>
      <c r="V125" s="12"/>
      <c r="W125" s="12"/>
      <c r="X125" s="12"/>
      <c r="Y125" s="12"/>
      <c r="Z125" s="12"/>
      <c r="AA125" s="12"/>
    </row>
    <row r="126" spans="1:27">
      <c r="A126" s="12"/>
      <c r="B126" s="12"/>
      <c r="C126" s="12"/>
      <c r="D126" s="12"/>
      <c r="E126" s="12"/>
      <c r="F126" s="12"/>
      <c r="G126" s="12"/>
      <c r="H126" s="45">
        <f t="shared" si="0"/>
        <v>847.22222222222229</v>
      </c>
      <c r="I126" s="12"/>
      <c r="J126" s="12"/>
      <c r="K126" s="12"/>
      <c r="L126" s="12"/>
      <c r="M126" s="12"/>
      <c r="N126" s="12"/>
      <c r="O126" s="12"/>
      <c r="P126" s="12"/>
      <c r="Q126" s="12"/>
      <c r="R126" s="12"/>
      <c r="S126" s="12"/>
      <c r="T126" s="12"/>
      <c r="U126" s="12"/>
      <c r="V126" s="12"/>
      <c r="W126" s="12"/>
      <c r="X126" s="12"/>
      <c r="Y126" s="12"/>
      <c r="Z126" s="12"/>
      <c r="AA126" s="12"/>
    </row>
    <row r="127" spans="1:27">
      <c r="A127" s="12"/>
      <c r="B127" s="12"/>
      <c r="C127" s="12"/>
      <c r="D127" s="12"/>
      <c r="E127" s="12"/>
      <c r="F127" s="12"/>
      <c r="G127" s="12"/>
      <c r="H127" s="45">
        <f t="shared" si="0"/>
        <v>916.66666666666674</v>
      </c>
      <c r="I127" s="12"/>
      <c r="J127" s="12"/>
      <c r="K127" s="12"/>
      <c r="L127" s="12"/>
      <c r="M127" s="12"/>
      <c r="N127" s="12"/>
      <c r="O127" s="12"/>
      <c r="P127" s="12"/>
      <c r="Q127" s="12"/>
      <c r="R127" s="12"/>
      <c r="S127" s="12"/>
      <c r="T127" s="12"/>
      <c r="U127" s="12"/>
      <c r="V127" s="12"/>
      <c r="W127" s="12"/>
      <c r="X127" s="12"/>
      <c r="Y127" s="12"/>
      <c r="Z127" s="12"/>
      <c r="AA127" s="12"/>
    </row>
    <row r="128" spans="1:27" ht="13.5" thickBot="1">
      <c r="A128" s="12"/>
      <c r="B128" s="12"/>
      <c r="C128" s="12"/>
      <c r="D128" s="12"/>
      <c r="E128" s="12"/>
      <c r="F128" s="12"/>
      <c r="G128" s="12"/>
      <c r="H128" s="48">
        <f t="shared" si="0"/>
        <v>1000</v>
      </c>
      <c r="I128" s="12"/>
      <c r="J128" s="12"/>
      <c r="K128" s="12"/>
      <c r="L128" s="12"/>
      <c r="M128" s="12"/>
      <c r="N128" s="12"/>
      <c r="O128" s="12"/>
      <c r="P128" s="12"/>
      <c r="Q128" s="12"/>
      <c r="R128" s="12"/>
      <c r="S128" s="12"/>
      <c r="T128" s="12"/>
      <c r="U128" s="12"/>
      <c r="V128" s="12"/>
      <c r="W128" s="12"/>
      <c r="X128" s="12"/>
      <c r="Y128" s="12"/>
      <c r="Z128" s="12"/>
      <c r="AA128" s="12"/>
    </row>
    <row r="129" spans="1:27">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spans="1:27">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spans="1:27">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spans="1:27">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spans="1:27">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spans="1:27">
      <c r="A134" s="201" t="s">
        <v>55</v>
      </c>
      <c r="B134" s="205"/>
      <c r="C134" s="205"/>
      <c r="D134" s="205"/>
      <c r="E134" s="205"/>
      <c r="F134" s="205"/>
      <c r="G134" s="205"/>
      <c r="H134" s="205"/>
      <c r="I134" s="205"/>
      <c r="J134" s="12"/>
      <c r="K134" s="17"/>
      <c r="L134" s="12"/>
      <c r="M134" s="12"/>
      <c r="N134" s="12"/>
      <c r="O134" s="12"/>
      <c r="P134" s="12"/>
      <c r="Q134" s="12"/>
      <c r="R134" s="12"/>
      <c r="S134" s="12"/>
      <c r="T134" s="12"/>
      <c r="U134" s="12"/>
      <c r="V134" s="12"/>
      <c r="W134" s="12"/>
      <c r="X134" s="12"/>
      <c r="Y134" s="12"/>
      <c r="Z134" s="12"/>
      <c r="AA134" s="12"/>
    </row>
    <row r="135" spans="1:27">
      <c r="A135" s="205"/>
      <c r="B135" s="205"/>
      <c r="C135" s="205"/>
      <c r="D135" s="205"/>
      <c r="E135" s="205"/>
      <c r="F135" s="205"/>
      <c r="G135" s="205"/>
      <c r="H135" s="205"/>
      <c r="I135" s="205"/>
      <c r="J135" s="12"/>
      <c r="K135" s="17"/>
      <c r="L135" s="12"/>
      <c r="M135" s="12"/>
      <c r="N135" s="12"/>
      <c r="O135" s="12"/>
      <c r="P135" s="12"/>
      <c r="Q135" s="12"/>
      <c r="R135" s="12"/>
      <c r="S135" s="12"/>
      <c r="T135" s="12"/>
      <c r="U135" s="12"/>
      <c r="V135" s="12"/>
      <c r="W135" s="12"/>
      <c r="X135" s="12"/>
      <c r="Y135" s="12"/>
      <c r="Z135" s="12"/>
      <c r="AA135" s="12"/>
    </row>
    <row r="136" spans="1:27">
      <c r="A136" s="205"/>
      <c r="B136" s="205"/>
      <c r="C136" s="205"/>
      <c r="D136" s="205"/>
      <c r="E136" s="205"/>
      <c r="F136" s="205"/>
      <c r="G136" s="205"/>
      <c r="H136" s="205"/>
      <c r="I136" s="205"/>
      <c r="J136" s="12"/>
      <c r="K136" s="17"/>
      <c r="L136" s="12"/>
      <c r="M136" s="12"/>
      <c r="N136" s="12"/>
      <c r="O136" s="12"/>
      <c r="P136" s="12"/>
      <c r="Q136" s="12"/>
      <c r="R136" s="12"/>
      <c r="S136" s="12"/>
      <c r="T136" s="12"/>
      <c r="U136" s="12"/>
      <c r="V136" s="12"/>
      <c r="W136" s="12"/>
      <c r="X136" s="12"/>
      <c r="Y136" s="12"/>
      <c r="Z136" s="12"/>
      <c r="AA136" s="12"/>
    </row>
    <row r="137" spans="1:27">
      <c r="A137" s="205"/>
      <c r="B137" s="205"/>
      <c r="C137" s="205"/>
      <c r="D137" s="205"/>
      <c r="E137" s="205"/>
      <c r="F137" s="205"/>
      <c r="G137" s="205"/>
      <c r="H137" s="205"/>
      <c r="I137" s="205"/>
      <c r="J137" s="12"/>
      <c r="K137" s="17"/>
      <c r="L137" s="12"/>
      <c r="M137" s="12"/>
      <c r="N137" s="12"/>
      <c r="O137" s="12"/>
      <c r="P137" s="12"/>
      <c r="Q137" s="12"/>
      <c r="R137" s="12"/>
      <c r="S137" s="12"/>
      <c r="T137" s="12"/>
      <c r="U137" s="12"/>
      <c r="V137" s="12"/>
      <c r="W137" s="12"/>
      <c r="X137" s="12"/>
      <c r="Y137" s="12"/>
      <c r="Z137" s="12"/>
      <c r="AA137" s="12"/>
    </row>
    <row r="138" spans="1:27">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spans="1:27">
      <c r="A139" s="16" t="s">
        <v>14</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spans="1:27">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spans="1:27">
      <c r="A141" s="199" t="s">
        <v>104</v>
      </c>
      <c r="B141" s="200"/>
      <c r="C141" s="200"/>
      <c r="D141" s="200"/>
      <c r="E141" s="200"/>
      <c r="F141" s="200"/>
      <c r="G141" s="200"/>
      <c r="H141" s="200"/>
      <c r="I141" s="200"/>
      <c r="J141" s="12"/>
      <c r="K141" s="17"/>
      <c r="L141" s="12"/>
      <c r="M141" s="12"/>
      <c r="N141" s="12"/>
      <c r="O141" s="12"/>
      <c r="P141" s="12"/>
      <c r="Q141" s="12"/>
      <c r="R141" s="12"/>
      <c r="S141" s="12"/>
      <c r="T141" s="12"/>
      <c r="U141" s="12"/>
      <c r="V141" s="12"/>
      <c r="W141" s="12"/>
      <c r="X141" s="12"/>
      <c r="Y141" s="12"/>
      <c r="Z141" s="12"/>
      <c r="AA141" s="12"/>
    </row>
    <row r="142" spans="1:27">
      <c r="A142" s="200"/>
      <c r="B142" s="200"/>
      <c r="C142" s="200"/>
      <c r="D142" s="200"/>
      <c r="E142" s="200"/>
      <c r="F142" s="200"/>
      <c r="G142" s="200"/>
      <c r="H142" s="200"/>
      <c r="I142" s="200"/>
      <c r="J142" s="12"/>
      <c r="K142" s="17"/>
      <c r="L142" s="12"/>
      <c r="M142" s="12"/>
      <c r="N142" s="12"/>
      <c r="O142" s="12"/>
      <c r="P142" s="12"/>
      <c r="Q142" s="12"/>
      <c r="R142" s="12"/>
      <c r="S142" s="12"/>
      <c r="T142" s="12"/>
      <c r="U142" s="12"/>
      <c r="V142" s="12"/>
      <c r="W142" s="12"/>
      <c r="X142" s="12"/>
      <c r="Y142" s="12"/>
      <c r="Z142" s="12"/>
      <c r="AA142" s="12"/>
    </row>
    <row r="143" spans="1:27">
      <c r="A143" s="200"/>
      <c r="B143" s="200"/>
      <c r="C143" s="200"/>
      <c r="D143" s="200"/>
      <c r="E143" s="200"/>
      <c r="F143" s="200"/>
      <c r="G143" s="200"/>
      <c r="H143" s="200"/>
      <c r="I143" s="200"/>
      <c r="J143" s="12"/>
      <c r="K143" s="17"/>
      <c r="L143" s="12"/>
      <c r="M143" s="12"/>
      <c r="N143" s="12"/>
      <c r="O143" s="12"/>
      <c r="P143" s="12"/>
      <c r="Q143" s="12"/>
      <c r="R143" s="12"/>
      <c r="S143" s="12"/>
      <c r="T143" s="12"/>
      <c r="U143" s="12"/>
      <c r="V143" s="12"/>
      <c r="W143" s="12"/>
      <c r="X143" s="12"/>
      <c r="Y143" s="12"/>
      <c r="Z143" s="12"/>
      <c r="AA143" s="12"/>
    </row>
    <row r="144" spans="1:27">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spans="1:27">
      <c r="A145" s="12" t="s">
        <v>18</v>
      </c>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spans="1:27">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spans="1:27">
      <c r="A147" s="12" t="s">
        <v>8</v>
      </c>
      <c r="B147" s="19">
        <v>10</v>
      </c>
      <c r="C147" s="49"/>
      <c r="D147" s="49"/>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spans="1:27" ht="13.5" thickBot="1">
      <c r="A148" s="12" t="s">
        <v>9</v>
      </c>
      <c r="B148" s="21">
        <v>0.09</v>
      </c>
      <c r="C148" s="49"/>
      <c r="D148" s="49"/>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spans="1:27" ht="13.5" thickBot="1">
      <c r="A149" s="12" t="s">
        <v>10</v>
      </c>
      <c r="B149" s="50">
        <f>B151*B148</f>
        <v>90</v>
      </c>
      <c r="C149" s="12"/>
      <c r="D149" s="12" t="s">
        <v>38</v>
      </c>
      <c r="E149" s="12"/>
      <c r="F149" s="51" t="s">
        <v>102</v>
      </c>
      <c r="G149" s="12"/>
      <c r="H149" s="12"/>
      <c r="I149" s="52" t="s">
        <v>58</v>
      </c>
      <c r="J149" s="12"/>
      <c r="K149" s="12"/>
      <c r="L149" s="12"/>
      <c r="M149" s="12"/>
      <c r="N149" s="12"/>
      <c r="O149" s="12"/>
      <c r="P149" s="12"/>
      <c r="Q149" s="12"/>
      <c r="R149" s="12"/>
      <c r="S149" s="12"/>
      <c r="T149" s="12"/>
      <c r="U149" s="12"/>
      <c r="V149" s="12"/>
      <c r="W149" s="12"/>
      <c r="X149" s="12"/>
      <c r="Y149" s="12"/>
      <c r="Z149" s="12"/>
      <c r="AA149" s="12"/>
    </row>
    <row r="150" spans="1:27">
      <c r="A150" s="12" t="s">
        <v>16</v>
      </c>
      <c r="B150" s="50">
        <v>887</v>
      </c>
      <c r="C150" s="49"/>
      <c r="D150" s="49"/>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spans="1:27">
      <c r="A151" s="12" t="s">
        <v>11</v>
      </c>
      <c r="B151" s="50">
        <v>1000</v>
      </c>
      <c r="C151" s="49"/>
      <c r="D151" s="49"/>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spans="1:27">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spans="1:27">
      <c r="A153" s="199" t="s">
        <v>44</v>
      </c>
      <c r="B153" s="200"/>
      <c r="C153" s="200"/>
      <c r="D153" s="200"/>
      <c r="E153" s="200"/>
      <c r="F153" s="200"/>
      <c r="G153" s="200"/>
      <c r="H153" s="200"/>
      <c r="I153" s="200"/>
      <c r="J153" s="12"/>
      <c r="K153" s="12"/>
      <c r="L153" s="12"/>
      <c r="M153" s="12"/>
      <c r="N153" s="12"/>
      <c r="O153" s="12"/>
      <c r="P153" s="12"/>
      <c r="Q153" s="12"/>
      <c r="R153" s="12"/>
      <c r="S153" s="12"/>
      <c r="T153" s="12"/>
      <c r="U153" s="12"/>
      <c r="V153" s="12"/>
      <c r="W153" s="12"/>
      <c r="X153" s="12"/>
      <c r="Y153" s="12"/>
      <c r="Z153" s="12"/>
      <c r="AA153" s="12"/>
    </row>
    <row r="154" spans="1:27">
      <c r="A154" s="200"/>
      <c r="B154" s="200"/>
      <c r="C154" s="200"/>
      <c r="D154" s="200"/>
      <c r="E154" s="200"/>
      <c r="F154" s="200"/>
      <c r="G154" s="200"/>
      <c r="H154" s="200"/>
      <c r="I154" s="200"/>
      <c r="J154" s="12"/>
      <c r="K154" s="12"/>
      <c r="L154" s="12"/>
      <c r="M154" s="12"/>
      <c r="N154" s="12"/>
      <c r="O154" s="12"/>
      <c r="P154" s="12"/>
      <c r="Q154" s="12"/>
      <c r="R154" s="12"/>
      <c r="S154" s="12"/>
      <c r="T154" s="12"/>
      <c r="U154" s="12"/>
      <c r="V154" s="12"/>
      <c r="W154" s="12"/>
      <c r="X154" s="12"/>
      <c r="Y154" s="12"/>
      <c r="Z154" s="12"/>
      <c r="AA154" s="12"/>
    </row>
    <row r="155" spans="1:27">
      <c r="A155" s="53"/>
      <c r="B155" s="53"/>
      <c r="C155" s="53"/>
      <c r="D155" s="53"/>
      <c r="E155" s="53"/>
      <c r="F155" s="53"/>
      <c r="G155" s="53"/>
      <c r="H155" s="53"/>
      <c r="I155" s="53"/>
      <c r="J155" s="12"/>
      <c r="K155" s="12"/>
      <c r="L155" s="12"/>
      <c r="M155" s="12"/>
      <c r="N155" s="12"/>
      <c r="O155" s="12"/>
      <c r="P155" s="12"/>
      <c r="Q155" s="12"/>
      <c r="R155" s="12"/>
      <c r="S155" s="12"/>
      <c r="T155" s="12"/>
      <c r="U155" s="12"/>
      <c r="V155" s="12"/>
      <c r="W155" s="12"/>
      <c r="X155" s="12"/>
      <c r="Y155" s="12"/>
      <c r="Z155" s="12"/>
      <c r="AA155" s="12"/>
    </row>
    <row r="156" spans="1:27">
      <c r="A156" s="16" t="s">
        <v>30</v>
      </c>
      <c r="B156" s="5"/>
      <c r="C156" s="5"/>
      <c r="D156" s="5"/>
      <c r="E156" s="5"/>
      <c r="F156" s="5"/>
      <c r="G156" s="5"/>
      <c r="H156" s="5"/>
      <c r="I156" s="5"/>
      <c r="J156" s="12"/>
      <c r="K156" s="12"/>
      <c r="L156" s="12"/>
      <c r="M156" s="12"/>
      <c r="N156" s="12"/>
      <c r="O156" s="12"/>
      <c r="P156" s="12"/>
      <c r="Q156" s="12"/>
      <c r="R156" s="12"/>
      <c r="S156" s="12"/>
      <c r="T156" s="12"/>
      <c r="U156" s="12"/>
      <c r="V156" s="12"/>
      <c r="W156" s="12"/>
      <c r="X156" s="12"/>
      <c r="Y156" s="12"/>
      <c r="Z156" s="12"/>
      <c r="AA156" s="12"/>
    </row>
    <row r="157" spans="1:27">
      <c r="A157" s="201" t="s">
        <v>45</v>
      </c>
      <c r="B157" s="204"/>
      <c r="C157" s="204"/>
      <c r="D157" s="204"/>
      <c r="E157" s="204"/>
      <c r="F157" s="204"/>
      <c r="G157" s="204"/>
      <c r="H157" s="204"/>
      <c r="I157" s="204"/>
      <c r="J157" s="12"/>
      <c r="K157" s="17"/>
      <c r="L157" s="12"/>
      <c r="M157" s="12"/>
      <c r="N157" s="12"/>
      <c r="O157" s="12"/>
      <c r="P157" s="12"/>
      <c r="Q157" s="12"/>
      <c r="R157" s="12"/>
      <c r="S157" s="12"/>
      <c r="T157" s="12"/>
      <c r="U157" s="12"/>
      <c r="V157" s="12"/>
      <c r="W157" s="12"/>
      <c r="X157" s="12"/>
      <c r="Y157" s="12"/>
      <c r="Z157" s="12"/>
      <c r="AA157" s="12"/>
    </row>
    <row r="158" spans="1:27">
      <c r="A158" s="204"/>
      <c r="B158" s="204"/>
      <c r="C158" s="204"/>
      <c r="D158" s="204"/>
      <c r="E158" s="204"/>
      <c r="F158" s="204"/>
      <c r="G158" s="204"/>
      <c r="H158" s="204"/>
      <c r="I158" s="204"/>
      <c r="J158" s="12"/>
      <c r="K158" s="17"/>
      <c r="L158" s="12"/>
      <c r="M158" s="12"/>
      <c r="N158" s="12"/>
      <c r="O158" s="12"/>
      <c r="P158" s="12"/>
      <c r="Q158" s="12"/>
      <c r="R158" s="12"/>
      <c r="S158" s="12"/>
      <c r="T158" s="12"/>
      <c r="U158" s="12"/>
      <c r="V158" s="12"/>
      <c r="W158" s="12"/>
      <c r="X158" s="12"/>
      <c r="Y158" s="12"/>
      <c r="Z158" s="12"/>
      <c r="AA158" s="12"/>
    </row>
    <row r="159" spans="1:27">
      <c r="A159" s="204"/>
      <c r="B159" s="204"/>
      <c r="C159" s="204"/>
      <c r="D159" s="204"/>
      <c r="E159" s="204"/>
      <c r="F159" s="204"/>
      <c r="G159" s="204"/>
      <c r="H159" s="204"/>
      <c r="I159" s="204"/>
      <c r="J159" s="12"/>
      <c r="K159" s="12"/>
      <c r="L159" s="12"/>
      <c r="M159" s="12"/>
      <c r="N159" s="12"/>
      <c r="O159" s="12"/>
      <c r="P159" s="12"/>
      <c r="Q159" s="12"/>
      <c r="R159" s="12"/>
      <c r="S159" s="12"/>
      <c r="T159" s="12"/>
      <c r="U159" s="12"/>
      <c r="V159" s="12"/>
      <c r="W159" s="12"/>
      <c r="X159" s="12"/>
      <c r="Y159" s="12"/>
      <c r="Z159" s="12"/>
      <c r="AA159" s="12"/>
    </row>
    <row r="160" spans="1:27">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spans="1:27">
      <c r="A161" s="201" t="s">
        <v>46</v>
      </c>
      <c r="B161" s="204"/>
      <c r="C161" s="204"/>
      <c r="D161" s="204"/>
      <c r="E161" s="204"/>
      <c r="F161" s="204"/>
      <c r="G161" s="204"/>
      <c r="H161" s="204"/>
      <c r="I161" s="204"/>
      <c r="J161" s="12"/>
      <c r="K161" s="12"/>
      <c r="L161" s="12"/>
      <c r="M161" s="12"/>
      <c r="N161" s="12"/>
      <c r="O161" s="12"/>
      <c r="P161" s="12"/>
      <c r="Q161" s="12"/>
      <c r="R161" s="12"/>
      <c r="S161" s="12"/>
      <c r="T161" s="12"/>
      <c r="U161" s="12"/>
      <c r="V161" s="12"/>
      <c r="W161" s="12"/>
      <c r="X161" s="12"/>
      <c r="Y161" s="12"/>
      <c r="Z161" s="12"/>
      <c r="AA161" s="12"/>
    </row>
    <row r="162" spans="1:27">
      <c r="A162" s="204"/>
      <c r="B162" s="204"/>
      <c r="C162" s="204"/>
      <c r="D162" s="204"/>
      <c r="E162" s="204"/>
      <c r="F162" s="204"/>
      <c r="G162" s="204"/>
      <c r="H162" s="204"/>
      <c r="I162" s="204"/>
      <c r="J162" s="12"/>
      <c r="K162" s="12"/>
      <c r="L162" s="12"/>
      <c r="M162" s="12"/>
      <c r="N162" s="12"/>
      <c r="O162" s="12"/>
      <c r="P162" s="12"/>
      <c r="Q162" s="12"/>
      <c r="R162" s="12"/>
      <c r="S162" s="12"/>
      <c r="T162" s="12"/>
      <c r="U162" s="12"/>
      <c r="V162" s="12"/>
      <c r="W162" s="12"/>
      <c r="X162" s="12"/>
      <c r="Y162" s="12"/>
      <c r="Z162" s="12"/>
      <c r="AA162" s="12"/>
    </row>
    <row r="163" spans="1:27">
      <c r="A163" s="12"/>
      <c r="B163" s="12"/>
      <c r="C163" s="12"/>
      <c r="D163" s="12"/>
      <c r="E163" s="12"/>
      <c r="F163" s="12"/>
      <c r="G163" s="12"/>
      <c r="H163" s="12"/>
      <c r="I163" s="12"/>
      <c r="J163" s="12"/>
      <c r="K163" s="17"/>
      <c r="L163" s="12"/>
      <c r="M163" s="12"/>
      <c r="N163" s="12"/>
      <c r="O163" s="12"/>
      <c r="P163" s="12"/>
      <c r="Q163" s="12"/>
      <c r="R163" s="12"/>
      <c r="S163" s="12"/>
      <c r="T163" s="12"/>
      <c r="U163" s="12"/>
      <c r="V163" s="12"/>
      <c r="W163" s="12"/>
      <c r="X163" s="12"/>
      <c r="Y163" s="12"/>
      <c r="Z163" s="12"/>
      <c r="AA163" s="12"/>
    </row>
    <row r="164" spans="1:27" ht="13.5" thickBot="1">
      <c r="A164" s="12" t="s">
        <v>4</v>
      </c>
      <c r="B164" s="50">
        <v>1000</v>
      </c>
      <c r="C164" s="49"/>
      <c r="D164" s="49"/>
      <c r="E164" s="49"/>
      <c r="F164" s="12"/>
      <c r="G164" s="12"/>
      <c r="H164" s="12"/>
      <c r="I164" s="12"/>
      <c r="J164" s="12"/>
      <c r="K164" s="12"/>
      <c r="L164" s="12"/>
      <c r="M164" s="12"/>
      <c r="N164" s="12"/>
      <c r="O164" s="12"/>
      <c r="P164" s="12"/>
      <c r="Q164" s="12"/>
      <c r="R164" s="12"/>
      <c r="S164" s="12"/>
      <c r="T164" s="12"/>
      <c r="U164" s="12"/>
      <c r="V164" s="12"/>
      <c r="W164" s="12"/>
      <c r="X164" s="12"/>
      <c r="Y164" s="12"/>
      <c r="Z164" s="12"/>
      <c r="AA164" s="12"/>
    </row>
    <row r="165" spans="1:27" ht="13.5" thickBot="1">
      <c r="A165" s="12" t="s">
        <v>9</v>
      </c>
      <c r="B165" s="21">
        <v>0.09</v>
      </c>
      <c r="C165" s="49"/>
      <c r="D165" s="49" t="s">
        <v>2</v>
      </c>
      <c r="E165" s="54" t="s">
        <v>102</v>
      </c>
      <c r="F165" s="12"/>
      <c r="G165" s="12"/>
      <c r="H165" s="12"/>
      <c r="I165" s="12"/>
      <c r="J165" s="12"/>
      <c r="K165" s="12"/>
      <c r="L165" s="12"/>
      <c r="M165" s="12"/>
      <c r="N165" s="12"/>
      <c r="O165" s="12"/>
      <c r="P165" s="12"/>
      <c r="Q165" s="12"/>
      <c r="R165" s="12"/>
      <c r="S165" s="12"/>
      <c r="T165" s="12"/>
      <c r="U165" s="12"/>
      <c r="V165" s="12"/>
      <c r="W165" s="12"/>
      <c r="X165" s="12"/>
      <c r="Y165" s="12"/>
      <c r="Z165" s="12"/>
      <c r="AA165" s="12"/>
    </row>
    <row r="166" spans="1:27">
      <c r="A166" s="12" t="s">
        <v>10</v>
      </c>
      <c r="B166" s="50">
        <f>B165*B164</f>
        <v>90</v>
      </c>
      <c r="C166" s="49"/>
      <c r="D166" s="49"/>
      <c r="E166" s="49"/>
      <c r="F166" s="12"/>
      <c r="G166" s="12"/>
      <c r="H166" s="12"/>
      <c r="I166" s="12"/>
      <c r="J166" s="12"/>
      <c r="K166" s="12"/>
      <c r="L166" s="12"/>
      <c r="M166" s="12"/>
      <c r="N166" s="12"/>
      <c r="O166" s="12"/>
      <c r="P166" s="12"/>
      <c r="Q166" s="12"/>
      <c r="R166" s="12"/>
      <c r="S166" s="12"/>
      <c r="T166" s="12"/>
      <c r="U166" s="12"/>
      <c r="V166" s="12"/>
      <c r="W166" s="12"/>
      <c r="X166" s="12"/>
      <c r="Y166" s="12"/>
      <c r="Z166" s="12"/>
      <c r="AA166" s="12"/>
    </row>
    <row r="167" spans="1:27">
      <c r="A167" s="12" t="s">
        <v>16</v>
      </c>
      <c r="B167" s="50">
        <v>887</v>
      </c>
      <c r="C167" s="49"/>
      <c r="D167" s="49"/>
      <c r="E167" s="49"/>
      <c r="F167" s="12"/>
      <c r="G167" s="12"/>
      <c r="H167" s="12"/>
      <c r="I167" s="12"/>
      <c r="J167" s="12"/>
      <c r="K167" s="12"/>
      <c r="L167" s="12"/>
      <c r="M167" s="12"/>
      <c r="N167" s="12"/>
      <c r="O167" s="12"/>
      <c r="P167" s="12"/>
      <c r="Q167" s="12"/>
      <c r="R167" s="12"/>
      <c r="S167" s="12"/>
      <c r="T167" s="12"/>
      <c r="U167" s="12"/>
      <c r="V167" s="12"/>
      <c r="W167" s="12"/>
      <c r="X167" s="12"/>
      <c r="Y167" s="12"/>
      <c r="Z167" s="12"/>
      <c r="AA167" s="12"/>
    </row>
    <row r="168" spans="1:27">
      <c r="A168" s="12" t="s">
        <v>28</v>
      </c>
      <c r="B168" s="55">
        <v>0.1091</v>
      </c>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spans="1:27">
      <c r="A169" s="12"/>
      <c r="B169" s="55"/>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spans="1:27">
      <c r="A170" s="197" t="s">
        <v>47</v>
      </c>
      <c r="B170" s="198"/>
      <c r="C170" s="198"/>
      <c r="D170" s="198"/>
      <c r="E170" s="198"/>
      <c r="F170" s="198"/>
      <c r="G170" s="198"/>
      <c r="H170" s="198"/>
      <c r="I170" s="198"/>
      <c r="J170" s="12"/>
      <c r="K170" s="12"/>
      <c r="L170" s="12"/>
      <c r="M170" s="12"/>
      <c r="N170" s="12"/>
      <c r="O170" s="12"/>
      <c r="P170" s="12"/>
      <c r="Q170" s="12"/>
      <c r="R170" s="12"/>
      <c r="S170" s="12"/>
      <c r="T170" s="12"/>
      <c r="U170" s="12"/>
      <c r="V170" s="12"/>
      <c r="W170" s="12"/>
      <c r="X170" s="12"/>
      <c r="Y170" s="12"/>
      <c r="Z170" s="12"/>
      <c r="AA170" s="12"/>
    </row>
    <row r="171" spans="1:27">
      <c r="A171" s="198"/>
      <c r="B171" s="198"/>
      <c r="C171" s="198"/>
      <c r="D171" s="198"/>
      <c r="E171" s="198"/>
      <c r="F171" s="198"/>
      <c r="G171" s="198"/>
      <c r="H171" s="198"/>
      <c r="I171" s="198"/>
      <c r="J171" s="12"/>
      <c r="K171" s="17"/>
      <c r="L171" s="12"/>
      <c r="M171" s="12"/>
      <c r="N171" s="12"/>
      <c r="O171" s="12"/>
      <c r="P171" s="12"/>
      <c r="Q171" s="12"/>
      <c r="R171" s="12"/>
      <c r="S171" s="12"/>
      <c r="T171" s="12"/>
      <c r="U171" s="12"/>
      <c r="V171" s="12"/>
      <c r="W171" s="12"/>
      <c r="X171" s="12"/>
      <c r="Y171" s="12"/>
      <c r="Z171" s="12"/>
      <c r="AA171" s="12"/>
    </row>
    <row r="172" spans="1:27">
      <c r="A172" s="198"/>
      <c r="B172" s="198"/>
      <c r="C172" s="198"/>
      <c r="D172" s="198"/>
      <c r="E172" s="198"/>
      <c r="F172" s="198"/>
      <c r="G172" s="198"/>
      <c r="H172" s="198"/>
      <c r="I172" s="198"/>
      <c r="J172" s="12"/>
      <c r="K172" s="17"/>
      <c r="L172" s="12"/>
      <c r="M172" s="12"/>
      <c r="N172" s="12"/>
      <c r="O172" s="12"/>
      <c r="P172" s="12"/>
      <c r="Q172" s="12"/>
      <c r="R172" s="12"/>
      <c r="S172" s="12"/>
      <c r="T172" s="12"/>
      <c r="U172" s="12"/>
      <c r="V172" s="12"/>
      <c r="W172" s="12"/>
      <c r="X172" s="12"/>
      <c r="Y172" s="12"/>
      <c r="Z172" s="12"/>
      <c r="AA172" s="12"/>
    </row>
    <row r="173" spans="1:27">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spans="1:27">
      <c r="A174" s="56" t="s">
        <v>23</v>
      </c>
      <c r="B174" s="12" t="s">
        <v>1</v>
      </c>
      <c r="C174" s="12" t="s">
        <v>24</v>
      </c>
      <c r="D174" s="12" t="s">
        <v>22</v>
      </c>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spans="1:27">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spans="1:27">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spans="1:27">
      <c r="A177" s="12" t="s">
        <v>25</v>
      </c>
      <c r="B177" s="12"/>
      <c r="C177" s="49" t="s">
        <v>26</v>
      </c>
      <c r="D177" s="12" t="s">
        <v>27</v>
      </c>
      <c r="E177" s="12" t="s">
        <v>1</v>
      </c>
      <c r="F177" s="12"/>
      <c r="G177" s="12"/>
      <c r="H177" s="12"/>
      <c r="I177" s="12"/>
      <c r="J177" s="12"/>
      <c r="K177" s="12"/>
      <c r="L177" s="12"/>
      <c r="M177" s="12"/>
      <c r="N177" s="12"/>
      <c r="O177" s="12"/>
      <c r="P177" s="12"/>
      <c r="Q177" s="12"/>
      <c r="R177" s="12"/>
      <c r="S177" s="12"/>
      <c r="T177" s="12"/>
      <c r="U177" s="12"/>
      <c r="V177" s="12"/>
      <c r="W177" s="12"/>
      <c r="X177" s="12"/>
      <c r="Y177" s="12"/>
      <c r="Z177" s="12"/>
      <c r="AA177" s="12"/>
    </row>
    <row r="178" spans="1:27">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spans="1:27">
      <c r="A179" s="12" t="s">
        <v>25</v>
      </c>
      <c r="B179" s="12"/>
      <c r="C179" s="57">
        <f>B168</f>
        <v>0.1091</v>
      </c>
      <c r="D179" s="58" t="s">
        <v>29</v>
      </c>
      <c r="E179" s="57" t="str">
        <f>E165</f>
        <v xml:space="preserve"> </v>
      </c>
      <c r="F179" s="12"/>
      <c r="G179" s="12"/>
      <c r="H179" s="12"/>
      <c r="I179" s="12"/>
      <c r="J179" s="12"/>
      <c r="K179" s="12"/>
      <c r="L179" s="12"/>
      <c r="M179" s="12"/>
      <c r="N179" s="12"/>
      <c r="O179" s="12"/>
      <c r="P179" s="12"/>
      <c r="Q179" s="12"/>
      <c r="R179" s="12"/>
      <c r="S179" s="12"/>
      <c r="T179" s="12"/>
      <c r="U179" s="12"/>
      <c r="V179" s="12"/>
      <c r="W179" s="12"/>
      <c r="X179" s="12"/>
      <c r="Y179" s="12"/>
      <c r="Z179" s="12"/>
      <c r="AA179" s="12"/>
    </row>
    <row r="180" spans="1:27" ht="13.5" thickBo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spans="1:27" ht="13.5" thickBot="1">
      <c r="A181" s="59" t="s">
        <v>25</v>
      </c>
      <c r="B181" s="60"/>
      <c r="C181" s="61" t="s">
        <v>102</v>
      </c>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spans="1:27">
      <c r="A182" s="35"/>
      <c r="B182" s="35"/>
      <c r="C182" s="6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spans="1:27">
      <c r="A183" s="35"/>
      <c r="B183" s="35"/>
      <c r="C183" s="6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spans="1:27">
      <c r="A184" s="199" t="s">
        <v>105</v>
      </c>
      <c r="B184" s="200"/>
      <c r="C184" s="200"/>
      <c r="D184" s="200"/>
      <c r="E184" s="200"/>
      <c r="F184" s="200"/>
      <c r="G184" s="200"/>
      <c r="H184" s="200"/>
      <c r="I184" s="200"/>
      <c r="J184" s="12"/>
      <c r="K184" s="12"/>
      <c r="L184" s="12"/>
      <c r="M184" s="12"/>
      <c r="N184" s="12"/>
      <c r="O184" s="12"/>
      <c r="P184" s="12"/>
      <c r="Q184" s="12"/>
      <c r="R184" s="12"/>
      <c r="S184" s="12"/>
      <c r="T184" s="12"/>
      <c r="U184" s="12"/>
      <c r="V184" s="12"/>
      <c r="W184" s="12"/>
      <c r="X184" s="12"/>
      <c r="Y184" s="12"/>
      <c r="Z184" s="12"/>
      <c r="AA184" s="12"/>
    </row>
    <row r="185" spans="1:27">
      <c r="A185" s="200"/>
      <c r="B185" s="200"/>
      <c r="C185" s="200"/>
      <c r="D185" s="200"/>
      <c r="E185" s="200"/>
      <c r="F185" s="200"/>
      <c r="G185" s="200"/>
      <c r="H185" s="200"/>
      <c r="I185" s="200"/>
      <c r="J185" s="12"/>
      <c r="K185" s="12"/>
      <c r="L185" s="12"/>
      <c r="M185" s="12"/>
      <c r="N185" s="12"/>
      <c r="O185" s="12"/>
      <c r="P185" s="12"/>
      <c r="Q185" s="12"/>
      <c r="R185" s="12"/>
      <c r="S185" s="12"/>
      <c r="T185" s="12"/>
      <c r="U185" s="12"/>
      <c r="V185" s="12"/>
      <c r="W185" s="12"/>
      <c r="X185" s="12"/>
      <c r="Y185" s="12"/>
      <c r="Z185" s="12"/>
      <c r="AA185" s="12"/>
    </row>
    <row r="186" spans="1:27">
      <c r="A186" s="35"/>
      <c r="B186" s="35"/>
      <c r="C186" s="6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spans="1:27">
      <c r="A187" s="16" t="s">
        <v>3</v>
      </c>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spans="1:27">
      <c r="A188" s="201" t="s">
        <v>49</v>
      </c>
      <c r="B188" s="204"/>
      <c r="C188" s="204"/>
      <c r="D188" s="204"/>
      <c r="E188" s="204"/>
      <c r="F188" s="204"/>
      <c r="G188" s="204"/>
      <c r="H188" s="204"/>
      <c r="I188" s="204"/>
      <c r="J188" s="12"/>
      <c r="K188" s="12"/>
      <c r="L188" s="12"/>
      <c r="M188" s="12"/>
      <c r="N188" s="12"/>
      <c r="O188" s="12"/>
      <c r="P188" s="12"/>
      <c r="Q188" s="12"/>
      <c r="R188" s="12"/>
      <c r="S188" s="12"/>
      <c r="T188" s="12"/>
      <c r="U188" s="12"/>
      <c r="V188" s="12"/>
      <c r="W188" s="12"/>
      <c r="X188" s="12"/>
      <c r="Y188" s="12"/>
      <c r="Z188" s="12"/>
      <c r="AA188" s="12"/>
    </row>
    <row r="189" spans="1:27">
      <c r="A189" s="204"/>
      <c r="B189" s="204"/>
      <c r="C189" s="204"/>
      <c r="D189" s="204"/>
      <c r="E189" s="204"/>
      <c r="F189" s="204"/>
      <c r="G189" s="204"/>
      <c r="H189" s="204"/>
      <c r="I189" s="204"/>
      <c r="J189" s="12"/>
      <c r="K189" s="17"/>
      <c r="L189" s="12"/>
      <c r="M189" s="12"/>
      <c r="N189" s="12"/>
      <c r="O189" s="12"/>
      <c r="P189" s="12"/>
      <c r="Q189" s="12"/>
      <c r="R189" s="12"/>
      <c r="S189" s="12"/>
      <c r="T189" s="12"/>
      <c r="U189" s="12"/>
      <c r="V189" s="12"/>
      <c r="W189" s="12"/>
      <c r="X189" s="12"/>
      <c r="Y189" s="12"/>
      <c r="Z189" s="12"/>
      <c r="AA189" s="12"/>
    </row>
    <row r="190" spans="1:27">
      <c r="A190" s="204"/>
      <c r="B190" s="204"/>
      <c r="C190" s="204"/>
      <c r="D190" s="204"/>
      <c r="E190" s="204"/>
      <c r="F190" s="204"/>
      <c r="G190" s="204"/>
      <c r="H190" s="204"/>
      <c r="I190" s="204"/>
      <c r="J190" s="12"/>
      <c r="K190" s="17"/>
      <c r="L190" s="12"/>
      <c r="M190" s="12"/>
      <c r="N190" s="12"/>
      <c r="O190" s="12"/>
      <c r="P190" s="12"/>
      <c r="Q190" s="12"/>
      <c r="R190" s="12"/>
      <c r="S190" s="12"/>
      <c r="T190" s="12"/>
      <c r="U190" s="12"/>
      <c r="V190" s="12"/>
      <c r="W190" s="12"/>
      <c r="X190" s="12"/>
      <c r="Y190" s="12"/>
      <c r="Z190" s="12"/>
      <c r="AA190" s="12"/>
    </row>
    <row r="191" spans="1:27">
      <c r="A191" s="17"/>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spans="1:27">
      <c r="A192" s="201" t="s">
        <v>19</v>
      </c>
      <c r="B192" s="205"/>
      <c r="C192" s="205"/>
      <c r="D192" s="205"/>
      <c r="E192" s="205"/>
      <c r="F192" s="205"/>
      <c r="G192" s="205"/>
      <c r="H192" s="205"/>
      <c r="I192" s="205"/>
      <c r="J192" s="12"/>
      <c r="K192" s="12"/>
      <c r="L192" s="12"/>
      <c r="M192" s="12"/>
      <c r="N192" s="12"/>
      <c r="O192" s="12"/>
      <c r="P192" s="12"/>
      <c r="Q192" s="12"/>
      <c r="R192" s="12"/>
      <c r="S192" s="12"/>
      <c r="T192" s="12"/>
      <c r="U192" s="12"/>
      <c r="V192" s="12"/>
      <c r="W192" s="12"/>
      <c r="X192" s="12"/>
      <c r="Y192" s="12"/>
      <c r="Z192" s="12"/>
      <c r="AA192" s="12"/>
    </row>
    <row r="193" spans="1:27">
      <c r="A193" s="20"/>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spans="1:27">
      <c r="A194" s="12" t="s">
        <v>31</v>
      </c>
      <c r="B194" s="12"/>
      <c r="C194" s="19">
        <v>20</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spans="1:27" ht="13.5" thickBot="1">
      <c r="A195" s="12" t="s">
        <v>9</v>
      </c>
      <c r="B195" s="12"/>
      <c r="C195" s="21">
        <v>0.1</v>
      </c>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spans="1:27" ht="13.5" thickBot="1">
      <c r="A196" s="12" t="s">
        <v>20</v>
      </c>
      <c r="B196" s="12"/>
      <c r="C196" s="50">
        <f>(C197*C195)/2</f>
        <v>50</v>
      </c>
      <c r="D196" s="49" t="s">
        <v>0</v>
      </c>
      <c r="E196" s="63" t="s">
        <v>102</v>
      </c>
      <c r="F196" s="12"/>
      <c r="G196" s="12"/>
      <c r="H196" s="12"/>
      <c r="I196" s="12"/>
      <c r="J196" s="12"/>
      <c r="K196" s="12"/>
      <c r="L196" s="12"/>
      <c r="M196" s="12"/>
      <c r="N196" s="12"/>
      <c r="O196" s="12"/>
      <c r="P196" s="12"/>
      <c r="Q196" s="12"/>
      <c r="R196" s="12"/>
      <c r="S196" s="12"/>
      <c r="T196" s="12"/>
      <c r="U196" s="12"/>
      <c r="V196" s="12"/>
      <c r="W196" s="12"/>
      <c r="X196" s="12"/>
      <c r="Y196" s="12"/>
      <c r="Z196" s="12"/>
      <c r="AA196" s="12"/>
    </row>
    <row r="197" spans="1:27">
      <c r="A197" s="12" t="s">
        <v>33</v>
      </c>
      <c r="B197" s="12"/>
      <c r="C197" s="50">
        <v>1000</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spans="1:27">
      <c r="A198" s="20" t="s">
        <v>32</v>
      </c>
      <c r="B198" s="12"/>
      <c r="C198" s="64">
        <v>6.5000000000000002E-2</v>
      </c>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spans="1:27">
      <c r="A199" s="20"/>
      <c r="B199" s="12"/>
      <c r="C199" s="64"/>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spans="1:27">
      <c r="A200" s="12" t="s">
        <v>21</v>
      </c>
      <c r="B200" s="12"/>
      <c r="C200" s="64"/>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spans="1:27">
      <c r="A201" s="12"/>
      <c r="B201" s="12"/>
      <c r="C201" s="64"/>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spans="1:27">
      <c r="A202" s="12"/>
      <c r="B202" s="12"/>
      <c r="C202" s="64"/>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spans="1:27">
      <c r="A203" s="16" t="s">
        <v>65</v>
      </c>
      <c r="B203" s="12"/>
      <c r="C203" s="64"/>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spans="1:27">
      <c r="A204" s="65" t="s">
        <v>99</v>
      </c>
      <c r="B204" s="12"/>
      <c r="C204" s="64"/>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spans="1:27">
      <c r="A205" s="12"/>
      <c r="B205" s="12"/>
      <c r="C205" s="64"/>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spans="1:27">
      <c r="A206" s="12" t="s">
        <v>66</v>
      </c>
      <c r="B206" s="12"/>
      <c r="C206" s="112">
        <v>43101</v>
      </c>
      <c r="D206" s="12"/>
      <c r="E206" s="67"/>
      <c r="F206" s="12"/>
      <c r="G206" s="12"/>
      <c r="H206" s="12"/>
      <c r="I206" s="12"/>
      <c r="J206" s="12"/>
      <c r="K206" s="12"/>
      <c r="L206" s="12"/>
      <c r="M206" s="12"/>
      <c r="N206" s="12"/>
      <c r="O206" s="12"/>
      <c r="P206" s="12"/>
      <c r="Q206" s="12"/>
      <c r="R206" s="12"/>
      <c r="S206" s="12"/>
      <c r="T206" s="12"/>
      <c r="U206" s="12"/>
      <c r="V206" s="12"/>
      <c r="W206" s="12"/>
      <c r="X206" s="12"/>
      <c r="Y206" s="12"/>
      <c r="Z206" s="12"/>
      <c r="AA206" s="12"/>
    </row>
    <row r="207" spans="1:27">
      <c r="A207" s="12" t="s">
        <v>67</v>
      </c>
      <c r="B207" s="12"/>
      <c r="C207" s="66">
        <f>DATE(YEAR(C206)+10,MONTH(C206),DAY(C206))-1</f>
        <v>46752</v>
      </c>
      <c r="D207" s="66"/>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spans="1:27">
      <c r="A208" s="12" t="s">
        <v>68</v>
      </c>
      <c r="B208" s="12"/>
      <c r="C208" s="68">
        <v>0.1</v>
      </c>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spans="1:27">
      <c r="A209" s="12" t="s">
        <v>69</v>
      </c>
      <c r="B209" s="12"/>
      <c r="C209" s="68">
        <v>0.13</v>
      </c>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spans="1:27">
      <c r="A210" s="12" t="s">
        <v>70</v>
      </c>
      <c r="B210" s="12"/>
      <c r="C210" s="69">
        <v>100</v>
      </c>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spans="1:27">
      <c r="A211" s="12" t="s">
        <v>71</v>
      </c>
      <c r="B211" s="12"/>
      <c r="C211" s="41">
        <v>2</v>
      </c>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spans="1:27">
      <c r="A212" s="12" t="s">
        <v>72</v>
      </c>
      <c r="B212" s="12"/>
      <c r="C212" s="41">
        <v>0</v>
      </c>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spans="1:27">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spans="1:27" ht="13.5" thickBo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spans="1:27" ht="13.5" thickBot="1">
      <c r="A215" s="12" t="s">
        <v>73</v>
      </c>
      <c r="B215" s="12"/>
      <c r="C215" s="70" t="s">
        <v>102</v>
      </c>
      <c r="D215" s="49" t="s">
        <v>74</v>
      </c>
      <c r="E215" s="71" t="s">
        <v>102</v>
      </c>
      <c r="F215" s="12"/>
      <c r="G215" s="12"/>
      <c r="H215" s="12"/>
      <c r="I215" s="12"/>
      <c r="J215" s="12"/>
      <c r="K215" s="12"/>
      <c r="L215" s="12"/>
      <c r="M215" s="12"/>
      <c r="N215" s="12"/>
      <c r="O215" s="12"/>
      <c r="P215" s="12"/>
      <c r="Q215" s="12"/>
      <c r="R215" s="12"/>
      <c r="S215" s="12"/>
      <c r="T215" s="12"/>
      <c r="U215" s="12"/>
      <c r="V215" s="12"/>
      <c r="W215" s="12"/>
      <c r="X215" s="12"/>
      <c r="Y215" s="12"/>
      <c r="Z215" s="12"/>
      <c r="AA215" s="12"/>
    </row>
    <row r="216" spans="1:27">
      <c r="A216" s="12"/>
      <c r="B216" s="12"/>
      <c r="C216" s="64"/>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spans="1:27">
      <c r="A217" s="206" t="s">
        <v>75</v>
      </c>
      <c r="B217" s="207"/>
      <c r="C217" s="207"/>
      <c r="D217" s="207"/>
      <c r="E217" s="207"/>
      <c r="F217" s="207"/>
      <c r="G217" s="207"/>
      <c r="H217" s="207"/>
      <c r="I217" s="207"/>
      <c r="J217" s="12"/>
      <c r="K217" s="12"/>
      <c r="L217" s="12"/>
      <c r="M217" s="12"/>
      <c r="N217" s="12"/>
      <c r="O217" s="12"/>
      <c r="P217" s="12"/>
      <c r="Q217" s="12"/>
      <c r="R217" s="12"/>
      <c r="S217" s="12"/>
      <c r="T217" s="12"/>
      <c r="U217" s="12"/>
      <c r="V217" s="12"/>
      <c r="W217" s="12"/>
      <c r="X217" s="12"/>
      <c r="Y217" s="12"/>
      <c r="Z217" s="12"/>
      <c r="AA217" s="12"/>
    </row>
    <row r="218" spans="1:27">
      <c r="A218" s="207"/>
      <c r="B218" s="207"/>
      <c r="C218" s="207"/>
      <c r="D218" s="207"/>
      <c r="E218" s="207"/>
      <c r="F218" s="207"/>
      <c r="G218" s="207"/>
      <c r="H218" s="207"/>
      <c r="I218" s="207"/>
      <c r="J218" s="12"/>
      <c r="K218" s="12"/>
      <c r="L218" s="12"/>
      <c r="M218" s="12"/>
      <c r="N218" s="12"/>
      <c r="O218" s="12"/>
      <c r="P218" s="12"/>
      <c r="Q218" s="12"/>
      <c r="R218" s="12"/>
      <c r="S218" s="12"/>
      <c r="T218" s="12"/>
      <c r="U218" s="12"/>
      <c r="V218" s="12"/>
      <c r="W218" s="12"/>
      <c r="X218" s="12"/>
      <c r="Y218" s="12"/>
      <c r="Z218" s="12"/>
      <c r="AA218" s="12"/>
    </row>
    <row r="219" spans="1:27">
      <c r="A219" s="12"/>
      <c r="B219" s="12"/>
      <c r="C219" s="64"/>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spans="1:27">
      <c r="A220" s="12"/>
      <c r="B220" s="12"/>
      <c r="C220" s="64"/>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spans="1:27">
      <c r="A221" s="12" t="s">
        <v>66</v>
      </c>
      <c r="B221" s="12"/>
      <c r="C221" s="66">
        <f>C206+83</f>
        <v>43184</v>
      </c>
      <c r="D221" s="12"/>
      <c r="E221" s="67"/>
      <c r="F221" s="12"/>
      <c r="G221" s="12"/>
      <c r="H221" s="12"/>
      <c r="I221" s="12"/>
      <c r="J221" s="12"/>
      <c r="K221" s="12"/>
      <c r="L221" s="12"/>
      <c r="M221" s="12"/>
      <c r="N221" s="12"/>
      <c r="O221" s="12"/>
      <c r="P221" s="12"/>
      <c r="Q221" s="12"/>
      <c r="R221" s="12"/>
      <c r="S221" s="12"/>
      <c r="T221" s="12"/>
      <c r="U221" s="12"/>
      <c r="V221" s="12"/>
      <c r="W221" s="12"/>
      <c r="X221" s="12"/>
      <c r="Y221" s="12"/>
      <c r="Z221" s="12"/>
      <c r="AA221" s="12"/>
    </row>
    <row r="222" spans="1:27">
      <c r="A222" s="12" t="s">
        <v>67</v>
      </c>
      <c r="B222" s="12"/>
      <c r="C222" s="66">
        <f t="shared" ref="C222:C227" si="1">C207</f>
        <v>46752</v>
      </c>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spans="1:27">
      <c r="A223" s="12" t="s">
        <v>68</v>
      </c>
      <c r="B223" s="12"/>
      <c r="C223" s="68">
        <f t="shared" si="1"/>
        <v>0.1</v>
      </c>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spans="1:27">
      <c r="A224" s="12" t="s">
        <v>69</v>
      </c>
      <c r="B224" s="12"/>
      <c r="C224" s="68">
        <f t="shared" si="1"/>
        <v>0.13</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spans="1:27">
      <c r="A225" s="12" t="s">
        <v>70</v>
      </c>
      <c r="B225" s="12"/>
      <c r="C225" s="69">
        <f t="shared" si="1"/>
        <v>100</v>
      </c>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spans="1:27">
      <c r="A226" s="12" t="s">
        <v>71</v>
      </c>
      <c r="B226" s="12"/>
      <c r="C226" s="41">
        <f t="shared" si="1"/>
        <v>2</v>
      </c>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spans="1:27">
      <c r="A227" s="12" t="s">
        <v>72</v>
      </c>
      <c r="B227" s="12"/>
      <c r="C227" s="41">
        <f t="shared" si="1"/>
        <v>0</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spans="1:27" ht="13.5" thickBo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spans="1:27" ht="13.5" thickBot="1">
      <c r="A229" s="12" t="s">
        <v>73</v>
      </c>
      <c r="B229" s="12"/>
      <c r="C229" s="70" t="s">
        <v>102</v>
      </c>
      <c r="D229" s="49" t="s">
        <v>74</v>
      </c>
      <c r="E229" s="71" t="s">
        <v>102</v>
      </c>
      <c r="F229" s="12"/>
      <c r="G229" s="12"/>
      <c r="H229" s="12"/>
      <c r="I229" s="12"/>
      <c r="J229" s="12"/>
      <c r="K229" s="12"/>
      <c r="L229" s="12"/>
      <c r="M229" s="12"/>
      <c r="N229" s="12"/>
      <c r="O229" s="12"/>
      <c r="P229" s="12"/>
      <c r="Q229" s="12"/>
      <c r="R229" s="12"/>
      <c r="S229" s="12"/>
      <c r="T229" s="12"/>
      <c r="U229" s="12"/>
      <c r="V229" s="12"/>
      <c r="W229" s="12"/>
      <c r="X229" s="12"/>
      <c r="Y229" s="12"/>
      <c r="Z229" s="12"/>
      <c r="AA229" s="12"/>
    </row>
    <row r="230" spans="1:27">
      <c r="A230" s="12"/>
      <c r="B230" s="12"/>
      <c r="C230" s="64"/>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spans="1:27">
      <c r="A231" s="206" t="s">
        <v>79</v>
      </c>
      <c r="B231" s="207"/>
      <c r="C231" s="207"/>
      <c r="D231" s="207"/>
      <c r="E231" s="207"/>
      <c r="F231" s="207"/>
      <c r="G231" s="207"/>
      <c r="H231" s="207"/>
      <c r="I231" s="207"/>
      <c r="J231" s="12"/>
      <c r="K231" s="12"/>
      <c r="L231" s="12"/>
      <c r="M231" s="12"/>
      <c r="N231" s="12"/>
      <c r="O231" s="12"/>
      <c r="P231" s="12"/>
      <c r="Q231" s="12"/>
      <c r="R231" s="12"/>
      <c r="S231" s="12"/>
      <c r="T231" s="12"/>
      <c r="U231" s="12"/>
      <c r="V231" s="12"/>
      <c r="W231" s="12"/>
      <c r="X231" s="12"/>
      <c r="Y231" s="12"/>
      <c r="Z231" s="12"/>
      <c r="AA231" s="12"/>
    </row>
    <row r="232" spans="1:27">
      <c r="A232" s="207"/>
      <c r="B232" s="207"/>
      <c r="C232" s="207"/>
      <c r="D232" s="207"/>
      <c r="E232" s="207"/>
      <c r="F232" s="207"/>
      <c r="G232" s="207"/>
      <c r="H232" s="207"/>
      <c r="I232" s="207"/>
      <c r="J232" s="12"/>
      <c r="K232" s="12"/>
      <c r="L232" s="12"/>
      <c r="M232" s="12"/>
      <c r="N232" s="12"/>
      <c r="O232" s="12"/>
      <c r="P232" s="12"/>
      <c r="Q232" s="12"/>
      <c r="R232" s="12"/>
      <c r="S232" s="12"/>
      <c r="T232" s="12"/>
      <c r="U232" s="12"/>
      <c r="V232" s="12"/>
      <c r="W232" s="12"/>
      <c r="X232" s="12"/>
      <c r="Y232" s="12"/>
      <c r="Z232" s="12"/>
      <c r="AA232" s="12"/>
    </row>
    <row r="233" spans="1:27">
      <c r="A233" s="12"/>
      <c r="B233" s="12"/>
      <c r="C233" s="64"/>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spans="1:27">
      <c r="A234" s="12" t="s">
        <v>76</v>
      </c>
      <c r="B234" s="12"/>
      <c r="C234" s="66">
        <f>C206</f>
        <v>43101</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spans="1:27">
      <c r="A235" s="12" t="s">
        <v>77</v>
      </c>
      <c r="B235" s="12"/>
      <c r="C235" s="66">
        <f>DATE(YEAR(C234),MONTH(C234)+6,1)-1</f>
        <v>43281</v>
      </c>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spans="1:27">
      <c r="A236" s="12" t="s">
        <v>66</v>
      </c>
      <c r="B236" s="12"/>
      <c r="C236" s="66">
        <f>C221</f>
        <v>43184</v>
      </c>
      <c r="D236" s="12"/>
      <c r="E236" s="67"/>
      <c r="F236" s="12"/>
      <c r="G236" s="12"/>
      <c r="H236" s="12"/>
      <c r="I236" s="12"/>
      <c r="J236" s="12"/>
      <c r="K236" s="12"/>
      <c r="L236" s="12"/>
      <c r="M236" s="12"/>
      <c r="N236" s="12"/>
      <c r="O236" s="12"/>
      <c r="P236" s="12"/>
      <c r="Q236" s="12"/>
      <c r="R236" s="12"/>
      <c r="S236" s="12"/>
      <c r="T236" s="12"/>
      <c r="U236" s="12"/>
      <c r="V236" s="12"/>
      <c r="W236" s="12"/>
      <c r="X236" s="12"/>
      <c r="Y236" s="12"/>
      <c r="Z236" s="12"/>
      <c r="AA236" s="12"/>
    </row>
    <row r="237" spans="1:27">
      <c r="A237" s="12" t="s">
        <v>67</v>
      </c>
      <c r="B237" s="12"/>
      <c r="C237" s="66">
        <f>C207</f>
        <v>46752</v>
      </c>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spans="1:27">
      <c r="A238" s="12" t="s">
        <v>68</v>
      </c>
      <c r="B238" s="12"/>
      <c r="C238" s="68">
        <f>C223</f>
        <v>0.1</v>
      </c>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spans="1:27">
      <c r="A239" s="12" t="s">
        <v>69</v>
      </c>
      <c r="B239" s="12"/>
      <c r="C239" s="68">
        <f>C224</f>
        <v>0.13</v>
      </c>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spans="1:27">
      <c r="A240" s="12" t="s">
        <v>70</v>
      </c>
      <c r="B240" s="12"/>
      <c r="C240" s="69">
        <f>C225</f>
        <v>100</v>
      </c>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spans="1:27">
      <c r="A241" s="12" t="s">
        <v>71</v>
      </c>
      <c r="B241" s="12"/>
      <c r="C241" s="41">
        <f>C226</f>
        <v>2</v>
      </c>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spans="1:27">
      <c r="A242" s="12" t="s">
        <v>72</v>
      </c>
      <c r="B242" s="12"/>
      <c r="C242" s="41">
        <f>C227</f>
        <v>0</v>
      </c>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spans="1:27" ht="13.5" thickBo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spans="1:27" ht="13.5" thickBot="1">
      <c r="A244" s="12" t="s">
        <v>78</v>
      </c>
      <c r="B244" s="12"/>
      <c r="C244" s="70" t="s">
        <v>102</v>
      </c>
      <c r="D244" s="49" t="s">
        <v>74</v>
      </c>
      <c r="E244" s="71" t="s">
        <v>102</v>
      </c>
      <c r="F244" s="12"/>
      <c r="G244" s="12"/>
      <c r="H244" s="12"/>
      <c r="I244" s="12"/>
      <c r="J244" s="12"/>
      <c r="K244" s="12"/>
      <c r="L244" s="12"/>
      <c r="M244" s="12"/>
      <c r="N244" s="12"/>
      <c r="O244" s="12"/>
      <c r="P244" s="12"/>
      <c r="Q244" s="12"/>
      <c r="R244" s="12"/>
      <c r="S244" s="12"/>
      <c r="T244" s="12"/>
      <c r="U244" s="12"/>
      <c r="V244" s="12"/>
      <c r="W244" s="12"/>
      <c r="X244" s="12"/>
      <c r="Y244" s="12"/>
      <c r="Z244" s="12"/>
      <c r="AA244" s="12"/>
    </row>
    <row r="245" spans="1:27">
      <c r="A245" s="12"/>
      <c r="B245" s="12"/>
      <c r="C245" s="64"/>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spans="1:27">
      <c r="A246" s="12"/>
      <c r="B246" s="12"/>
      <c r="C246" s="64"/>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spans="1:27">
      <c r="A247" s="20" t="s">
        <v>80</v>
      </c>
      <c r="B247" s="20"/>
      <c r="C247" s="20"/>
      <c r="D247" s="20"/>
      <c r="E247" s="20"/>
      <c r="F247" s="20"/>
      <c r="G247" s="20"/>
      <c r="H247" s="20"/>
      <c r="I247" s="20"/>
      <c r="J247" s="12"/>
      <c r="K247" s="12"/>
      <c r="L247" s="12"/>
      <c r="M247" s="12"/>
      <c r="N247" s="12"/>
      <c r="O247" s="12"/>
      <c r="P247" s="12"/>
      <c r="Q247" s="12"/>
      <c r="R247" s="12"/>
      <c r="S247" s="12"/>
      <c r="T247" s="12"/>
      <c r="U247" s="12"/>
      <c r="V247" s="12"/>
      <c r="W247" s="12"/>
      <c r="X247" s="12"/>
      <c r="Y247" s="12"/>
      <c r="Z247" s="12"/>
      <c r="AA247" s="12"/>
    </row>
    <row r="248" spans="1:27">
      <c r="A248" s="20"/>
      <c r="B248" s="20"/>
      <c r="C248" s="20"/>
      <c r="D248" s="20"/>
      <c r="E248" s="20"/>
      <c r="F248" s="20"/>
      <c r="G248" s="20"/>
      <c r="H248" s="20"/>
      <c r="I248" s="20"/>
      <c r="J248" s="12"/>
      <c r="K248" s="12"/>
      <c r="L248" s="12"/>
      <c r="M248" s="12"/>
      <c r="N248" s="12"/>
      <c r="O248" s="12"/>
      <c r="P248" s="12"/>
      <c r="Q248" s="12"/>
      <c r="R248" s="12"/>
      <c r="S248" s="12"/>
      <c r="T248" s="12"/>
      <c r="U248" s="12"/>
      <c r="V248" s="12"/>
      <c r="W248" s="12"/>
      <c r="X248" s="12"/>
      <c r="Y248" s="12"/>
      <c r="Z248" s="12"/>
      <c r="AA248" s="12"/>
    </row>
    <row r="249" spans="1:27">
      <c r="A249" s="12" t="s">
        <v>82</v>
      </c>
      <c r="B249" s="12"/>
      <c r="C249" s="72">
        <v>1150</v>
      </c>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spans="1:27">
      <c r="A250" s="12" t="s">
        <v>66</v>
      </c>
      <c r="B250" s="12"/>
      <c r="C250" s="66">
        <f>C206</f>
        <v>43101</v>
      </c>
      <c r="D250" s="12"/>
      <c r="E250" s="67"/>
      <c r="F250" s="12"/>
      <c r="G250" s="12"/>
      <c r="H250" s="12"/>
      <c r="I250" s="12"/>
      <c r="J250" s="12"/>
      <c r="K250" s="12"/>
      <c r="L250" s="12"/>
      <c r="M250" s="12"/>
      <c r="N250" s="12"/>
      <c r="O250" s="12"/>
      <c r="P250" s="12"/>
      <c r="Q250" s="12"/>
      <c r="R250" s="12"/>
      <c r="S250" s="12"/>
      <c r="T250" s="12"/>
      <c r="U250" s="12"/>
      <c r="V250" s="12"/>
      <c r="W250" s="12"/>
      <c r="X250" s="12"/>
      <c r="Y250" s="12"/>
      <c r="Z250" s="12"/>
      <c r="AA250" s="12"/>
    </row>
    <row r="251" spans="1:27">
      <c r="A251" s="12" t="s">
        <v>67</v>
      </c>
      <c r="B251" s="12"/>
      <c r="C251" s="66">
        <f>C207</f>
        <v>46752</v>
      </c>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spans="1:27">
      <c r="A252" s="12" t="s">
        <v>68</v>
      </c>
      <c r="B252" s="12"/>
      <c r="C252" s="68">
        <f>C238</f>
        <v>0.1</v>
      </c>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spans="1:27">
      <c r="A253" s="12" t="s">
        <v>70</v>
      </c>
      <c r="B253" s="12"/>
      <c r="C253" s="69">
        <f>C240</f>
        <v>100</v>
      </c>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spans="1:27">
      <c r="A254" s="12" t="s">
        <v>71</v>
      </c>
      <c r="B254" s="12"/>
      <c r="C254" s="41">
        <f>C241</f>
        <v>2</v>
      </c>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spans="1:27">
      <c r="A255" s="12" t="s">
        <v>72</v>
      </c>
      <c r="B255" s="12"/>
      <c r="C255" s="41">
        <f>C242</f>
        <v>0</v>
      </c>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spans="1:27" ht="13.5" thickBo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spans="1:27" ht="13.5" thickBot="1">
      <c r="A257" s="12" t="s">
        <v>81</v>
      </c>
      <c r="B257" s="12"/>
      <c r="C257" s="73" t="s">
        <v>102</v>
      </c>
      <c r="D257" s="49"/>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spans="1:27">
      <c r="A258" s="12"/>
      <c r="B258" s="12"/>
      <c r="C258" s="64"/>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spans="1:27">
      <c r="A259" s="35"/>
      <c r="B259" s="35"/>
      <c r="C259" s="6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spans="1:27" ht="24" customHeight="1">
      <c r="A260" s="199" t="s">
        <v>106</v>
      </c>
      <c r="B260" s="200"/>
      <c r="C260" s="200"/>
      <c r="D260" s="200"/>
      <c r="E260" s="200"/>
      <c r="F260" s="200"/>
      <c r="G260" s="200"/>
      <c r="H260" s="200"/>
      <c r="I260" s="200"/>
      <c r="J260" s="12"/>
      <c r="K260" s="12"/>
      <c r="L260" s="12"/>
      <c r="M260" s="12"/>
      <c r="N260" s="12"/>
      <c r="O260" s="12"/>
      <c r="P260" s="12"/>
      <c r="Q260" s="12"/>
      <c r="R260" s="12"/>
      <c r="S260" s="12"/>
      <c r="T260" s="12"/>
      <c r="U260" s="12"/>
      <c r="V260" s="12"/>
      <c r="W260" s="12"/>
      <c r="X260" s="12"/>
      <c r="Y260" s="12"/>
      <c r="Z260" s="12"/>
      <c r="AA260" s="12"/>
    </row>
    <row r="261" spans="1:27" ht="24" customHeight="1">
      <c r="A261" s="200"/>
      <c r="B261" s="200"/>
      <c r="C261" s="200"/>
      <c r="D261" s="200"/>
      <c r="E261" s="200"/>
      <c r="F261" s="200"/>
      <c r="G261" s="200"/>
      <c r="H261" s="200"/>
      <c r="I261" s="200"/>
      <c r="J261" s="12"/>
      <c r="K261" s="12"/>
      <c r="L261" s="12"/>
      <c r="M261" s="12"/>
      <c r="N261" s="12"/>
      <c r="O261" s="12"/>
      <c r="P261" s="12"/>
      <c r="Q261" s="12"/>
      <c r="R261" s="12"/>
      <c r="S261" s="12"/>
      <c r="T261" s="12"/>
      <c r="U261" s="12"/>
      <c r="V261" s="12"/>
      <c r="W261" s="12"/>
      <c r="X261" s="12"/>
      <c r="Y261" s="12"/>
      <c r="Z261" s="12"/>
      <c r="AA261" s="12"/>
    </row>
    <row r="262" spans="1:27">
      <c r="A262" s="199" t="s">
        <v>51</v>
      </c>
      <c r="B262" s="200"/>
      <c r="C262" s="200"/>
      <c r="D262" s="200"/>
      <c r="E262" s="200"/>
      <c r="F262" s="200"/>
      <c r="G262" s="200"/>
      <c r="H262" s="200"/>
      <c r="I262" s="200"/>
      <c r="J262" s="12"/>
      <c r="K262" s="12"/>
      <c r="L262" s="12"/>
      <c r="M262" s="12"/>
      <c r="N262" s="12"/>
      <c r="O262" s="12"/>
      <c r="P262" s="12"/>
      <c r="Q262" s="12"/>
      <c r="R262" s="12"/>
      <c r="S262" s="12"/>
      <c r="T262" s="12"/>
      <c r="U262" s="12"/>
      <c r="V262" s="12"/>
      <c r="W262" s="12"/>
      <c r="X262" s="12"/>
      <c r="Y262" s="12"/>
      <c r="Z262" s="12"/>
      <c r="AA262" s="12"/>
    </row>
    <row r="263" spans="1:27">
      <c r="A263" s="199" t="s">
        <v>50</v>
      </c>
      <c r="B263" s="200"/>
      <c r="C263" s="200"/>
      <c r="D263" s="200"/>
      <c r="E263" s="200"/>
      <c r="F263" s="200"/>
      <c r="G263" s="200"/>
      <c r="H263" s="200"/>
      <c r="I263" s="200"/>
      <c r="J263" s="12"/>
      <c r="K263" s="12"/>
      <c r="L263" s="12"/>
      <c r="M263" s="12"/>
      <c r="N263" s="12"/>
      <c r="O263" s="12"/>
      <c r="P263" s="12"/>
      <c r="Q263" s="12"/>
      <c r="R263" s="12"/>
      <c r="S263" s="12"/>
      <c r="T263" s="12"/>
      <c r="U263" s="12"/>
      <c r="V263" s="12"/>
      <c r="W263" s="12"/>
      <c r="X263" s="12"/>
      <c r="Y263" s="12"/>
      <c r="Z263" s="12"/>
      <c r="AA263" s="12"/>
    </row>
    <row r="264" spans="1:27">
      <c r="A264" s="74"/>
      <c r="B264" s="74"/>
      <c r="C264" s="74"/>
      <c r="D264" s="74"/>
      <c r="E264" s="74"/>
      <c r="F264" s="74"/>
      <c r="G264" s="74"/>
      <c r="H264" s="74"/>
      <c r="I264" s="74"/>
      <c r="J264" s="12"/>
      <c r="K264" s="12"/>
      <c r="L264" s="12"/>
      <c r="M264" s="12"/>
      <c r="N264" s="12"/>
      <c r="O264" s="12"/>
      <c r="P264" s="12"/>
      <c r="Q264" s="12"/>
      <c r="R264" s="12"/>
      <c r="S264" s="12"/>
      <c r="T264" s="12"/>
      <c r="U264" s="12"/>
      <c r="V264" s="12"/>
      <c r="W264" s="12"/>
      <c r="X264" s="12"/>
      <c r="Y264" s="12"/>
      <c r="Z264" s="12"/>
      <c r="AA264" s="12"/>
    </row>
    <row r="265" spans="1:27">
      <c r="A265" s="16" t="s">
        <v>13</v>
      </c>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spans="1:27">
      <c r="A266" s="201" t="s">
        <v>52</v>
      </c>
      <c r="B266" s="204"/>
      <c r="C266" s="204"/>
      <c r="D266" s="204"/>
      <c r="E266" s="204"/>
      <c r="F266" s="204"/>
      <c r="G266" s="204"/>
      <c r="H266" s="204"/>
      <c r="I266" s="204"/>
      <c r="J266" s="12"/>
      <c r="K266" s="12"/>
      <c r="L266" s="12"/>
      <c r="M266" s="12"/>
      <c r="N266" s="12"/>
      <c r="O266" s="12"/>
      <c r="P266" s="12"/>
      <c r="Q266" s="12"/>
      <c r="R266" s="12"/>
      <c r="S266" s="12"/>
      <c r="T266" s="12"/>
      <c r="U266" s="12"/>
      <c r="V266" s="12"/>
      <c r="W266" s="12"/>
      <c r="X266" s="12"/>
      <c r="Y266" s="12"/>
      <c r="Z266" s="12"/>
      <c r="AA266" s="12"/>
    </row>
    <row r="267" spans="1:27">
      <c r="A267" s="204"/>
      <c r="B267" s="204"/>
      <c r="C267" s="204"/>
      <c r="D267" s="204"/>
      <c r="E267" s="204"/>
      <c r="F267" s="204"/>
      <c r="G267" s="204"/>
      <c r="H267" s="204"/>
      <c r="I267" s="204"/>
      <c r="J267" s="12"/>
      <c r="K267" s="17"/>
      <c r="L267" s="12"/>
      <c r="M267" s="12"/>
      <c r="N267" s="12"/>
      <c r="O267" s="12"/>
      <c r="P267" s="12"/>
      <c r="Q267" s="12"/>
      <c r="R267" s="12"/>
      <c r="S267" s="12"/>
      <c r="T267" s="12"/>
      <c r="U267" s="12"/>
      <c r="V267" s="12"/>
      <c r="W267" s="12"/>
      <c r="X267" s="12"/>
      <c r="Y267" s="12"/>
      <c r="Z267" s="12"/>
      <c r="AA267" s="12"/>
    </row>
    <row r="268" spans="1:27">
      <c r="A268" s="204"/>
      <c r="B268" s="204"/>
      <c r="C268" s="204"/>
      <c r="D268" s="204"/>
      <c r="E268" s="204"/>
      <c r="F268" s="204"/>
      <c r="G268" s="204"/>
      <c r="H268" s="204"/>
      <c r="I268" s="204"/>
      <c r="J268" s="12"/>
      <c r="K268" s="17"/>
      <c r="L268" s="12"/>
      <c r="M268" s="12"/>
      <c r="N268" s="12"/>
      <c r="O268" s="12"/>
      <c r="P268" s="12"/>
      <c r="Q268" s="12"/>
      <c r="R268" s="12"/>
      <c r="S268" s="12"/>
      <c r="T268" s="12"/>
      <c r="U268" s="12"/>
      <c r="V268" s="12"/>
      <c r="W268" s="12"/>
      <c r="X268" s="12"/>
      <c r="Y268" s="12"/>
      <c r="Z268" s="12"/>
      <c r="AA268" s="12"/>
    </row>
    <row r="269" spans="1:27">
      <c r="A269" s="204"/>
      <c r="B269" s="204"/>
      <c r="C269" s="204"/>
      <c r="D269" s="204"/>
      <c r="E269" s="204"/>
      <c r="F269" s="204"/>
      <c r="G269" s="204"/>
      <c r="H269" s="204"/>
      <c r="I269" s="204"/>
      <c r="J269" s="12"/>
      <c r="K269" s="17"/>
      <c r="L269" s="12"/>
      <c r="M269" s="12"/>
      <c r="N269" s="12"/>
      <c r="O269" s="12"/>
      <c r="P269" s="12"/>
      <c r="Q269" s="12"/>
      <c r="R269" s="12"/>
      <c r="S269" s="12"/>
      <c r="T269" s="12"/>
      <c r="U269" s="12"/>
      <c r="V269" s="12"/>
      <c r="W269" s="12"/>
      <c r="X269" s="12"/>
      <c r="Y269" s="12"/>
      <c r="Z269" s="12"/>
      <c r="AA269" s="12"/>
    </row>
    <row r="270" spans="1:27">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spans="1:27">
      <c r="A271" s="12" t="s">
        <v>18</v>
      </c>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spans="1:27">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spans="1:27" ht="13.5" thickBot="1">
      <c r="A273" s="12" t="s">
        <v>86</v>
      </c>
      <c r="B273" s="12"/>
      <c r="C273" s="12"/>
      <c r="D273" s="19">
        <v>10</v>
      </c>
      <c r="E273" s="49"/>
      <c r="F273" s="12"/>
      <c r="G273" s="12"/>
      <c r="H273" s="12"/>
      <c r="I273" s="12"/>
      <c r="J273" s="12"/>
      <c r="K273" s="12"/>
      <c r="L273" s="12"/>
      <c r="M273" s="12"/>
      <c r="N273" s="12"/>
      <c r="O273" s="12"/>
      <c r="P273" s="12"/>
      <c r="Q273" s="12"/>
      <c r="R273" s="12"/>
      <c r="S273" s="12"/>
      <c r="T273" s="12"/>
      <c r="U273" s="12"/>
      <c r="V273" s="12"/>
      <c r="W273" s="12"/>
      <c r="X273" s="12"/>
      <c r="Y273" s="12"/>
      <c r="Z273" s="12"/>
      <c r="AA273" s="12"/>
    </row>
    <row r="274" spans="1:27" ht="13.5" thickBot="1">
      <c r="A274" s="12" t="s">
        <v>87</v>
      </c>
      <c r="B274" s="12"/>
      <c r="C274" s="12"/>
      <c r="D274" s="21">
        <v>0.05</v>
      </c>
      <c r="E274" s="49"/>
      <c r="F274" s="12"/>
      <c r="G274" s="52" t="s">
        <v>89</v>
      </c>
      <c r="H274" s="51" t="s">
        <v>102</v>
      </c>
      <c r="I274" s="12"/>
      <c r="J274" s="12"/>
      <c r="K274" s="12"/>
      <c r="L274" s="12"/>
      <c r="M274" s="12"/>
      <c r="N274" s="12"/>
      <c r="O274" s="12"/>
      <c r="P274" s="12"/>
      <c r="Q274" s="12"/>
      <c r="R274" s="12"/>
      <c r="S274" s="12"/>
      <c r="T274" s="12"/>
      <c r="U274" s="12"/>
      <c r="V274" s="12"/>
      <c r="W274" s="12"/>
      <c r="X274" s="12"/>
      <c r="Y274" s="12"/>
      <c r="Z274" s="12"/>
      <c r="AA274" s="12"/>
    </row>
    <row r="275" spans="1:27" ht="13.5" thickBot="1">
      <c r="A275" s="12" t="s">
        <v>88</v>
      </c>
      <c r="B275" s="12"/>
      <c r="C275" s="12"/>
      <c r="D275" s="75">
        <f>D278*D274</f>
        <v>50</v>
      </c>
      <c r="E275" s="12"/>
      <c r="F275" s="12"/>
      <c r="G275" s="52" t="s">
        <v>90</v>
      </c>
      <c r="H275" s="51" t="s">
        <v>102</v>
      </c>
      <c r="I275" s="12"/>
      <c r="J275" s="12"/>
      <c r="K275" s="12"/>
      <c r="L275" s="12"/>
      <c r="M275" s="12"/>
      <c r="N275" s="12"/>
      <c r="O275" s="12"/>
      <c r="P275" s="12"/>
      <c r="Q275" s="12"/>
      <c r="R275" s="12"/>
      <c r="S275" s="12"/>
      <c r="T275" s="12"/>
      <c r="U275" s="12"/>
      <c r="V275" s="12"/>
      <c r="W275" s="12"/>
      <c r="X275" s="12"/>
      <c r="Y275" s="12"/>
      <c r="Z275" s="12"/>
      <c r="AA275" s="12"/>
    </row>
    <row r="276" spans="1:27">
      <c r="A276" s="12" t="s">
        <v>16</v>
      </c>
      <c r="B276" s="12"/>
      <c r="C276" s="12"/>
      <c r="D276" s="50">
        <v>1135.9000000000001</v>
      </c>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spans="1:27">
      <c r="A277" s="20" t="s">
        <v>17</v>
      </c>
      <c r="B277" s="12"/>
      <c r="C277" s="12"/>
      <c r="D277" s="50">
        <v>1050</v>
      </c>
      <c r="E277" s="49"/>
      <c r="F277" s="12"/>
      <c r="G277" s="12"/>
      <c r="H277" s="12"/>
      <c r="I277" s="12"/>
      <c r="J277" s="12"/>
      <c r="K277" s="12"/>
      <c r="L277" s="12"/>
      <c r="M277" s="12"/>
      <c r="N277" s="12"/>
      <c r="O277" s="12"/>
      <c r="P277" s="12"/>
      <c r="Q277" s="12"/>
      <c r="R277" s="12"/>
      <c r="S277" s="12"/>
      <c r="T277" s="12"/>
      <c r="U277" s="12"/>
      <c r="V277" s="12"/>
      <c r="W277" s="12"/>
      <c r="X277" s="12"/>
      <c r="Y277" s="12"/>
      <c r="Z277" s="12"/>
      <c r="AA277" s="12"/>
    </row>
    <row r="278" spans="1:27">
      <c r="A278" s="20" t="s">
        <v>4</v>
      </c>
      <c r="B278" s="12"/>
      <c r="C278" s="12"/>
      <c r="D278" s="50">
        <v>1000</v>
      </c>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spans="1:27">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spans="1:27">
      <c r="A280" s="35"/>
      <c r="B280" s="35"/>
      <c r="C280" s="6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spans="1:27" ht="12.75" customHeight="1">
      <c r="A281" s="215"/>
      <c r="B281" s="216"/>
      <c r="C281" s="216"/>
      <c r="D281" s="216"/>
      <c r="E281" s="216"/>
      <c r="F281" s="216"/>
      <c r="G281" s="216"/>
      <c r="H281" s="216"/>
      <c r="I281" s="216"/>
      <c r="J281" s="65"/>
      <c r="K281" s="12"/>
      <c r="L281" s="12"/>
      <c r="M281" s="12"/>
      <c r="N281" s="12"/>
      <c r="O281" s="12"/>
      <c r="P281" s="12"/>
      <c r="Q281" s="12"/>
      <c r="R281" s="12"/>
      <c r="S281" s="12"/>
      <c r="T281" s="12"/>
      <c r="U281" s="12"/>
      <c r="V281" s="12"/>
      <c r="W281" s="12"/>
      <c r="X281" s="12"/>
      <c r="Y281" s="12"/>
      <c r="Z281" s="12"/>
      <c r="AA281" s="12"/>
    </row>
    <row r="282" spans="1:27">
      <c r="A282" s="216"/>
      <c r="B282" s="216"/>
      <c r="C282" s="216"/>
      <c r="D282" s="216"/>
      <c r="E282" s="216"/>
      <c r="F282" s="216"/>
      <c r="G282" s="216"/>
      <c r="H282" s="216"/>
      <c r="I282" s="216"/>
      <c r="J282" s="65"/>
      <c r="K282" s="12"/>
      <c r="L282" s="12"/>
      <c r="M282" s="12"/>
      <c r="N282" s="12"/>
      <c r="O282" s="12"/>
      <c r="P282" s="12"/>
      <c r="Q282" s="12"/>
      <c r="R282" s="12"/>
      <c r="S282" s="12"/>
      <c r="T282" s="12"/>
      <c r="U282" s="12"/>
      <c r="V282" s="12"/>
      <c r="W282" s="12"/>
      <c r="X282" s="12"/>
      <c r="Y282" s="12"/>
      <c r="Z282" s="12"/>
      <c r="AA282" s="12"/>
    </row>
    <row r="283" spans="1:27" ht="12.75" customHeight="1">
      <c r="A283" s="216"/>
      <c r="B283" s="216"/>
      <c r="C283" s="216"/>
      <c r="D283" s="216"/>
      <c r="E283" s="216"/>
      <c r="F283" s="216"/>
      <c r="G283" s="216"/>
      <c r="H283" s="216"/>
      <c r="I283" s="216"/>
      <c r="J283" s="65"/>
      <c r="K283" s="12"/>
      <c r="L283" s="12"/>
      <c r="M283" s="12"/>
      <c r="N283" s="12"/>
      <c r="O283" s="12"/>
      <c r="P283" s="12"/>
      <c r="Q283" s="12"/>
      <c r="R283" s="12"/>
      <c r="S283" s="12"/>
      <c r="T283" s="12"/>
      <c r="U283" s="12"/>
      <c r="V283" s="12"/>
      <c r="W283" s="12"/>
      <c r="X283" s="12"/>
      <c r="Y283" s="12"/>
      <c r="Z283" s="12"/>
      <c r="AA283" s="12"/>
    </row>
    <row r="284" spans="1:27">
      <c r="A284" s="3"/>
      <c r="B284" s="3"/>
      <c r="C284" s="3"/>
      <c r="D284" s="3"/>
      <c r="E284" s="3"/>
      <c r="F284" s="3"/>
      <c r="G284" s="3"/>
      <c r="H284" s="3"/>
      <c r="I284" s="3"/>
      <c r="J284" s="65"/>
      <c r="K284" s="12"/>
      <c r="L284" s="12"/>
      <c r="M284" s="12"/>
      <c r="N284" s="12"/>
      <c r="O284" s="12"/>
      <c r="P284" s="12"/>
      <c r="Q284" s="12"/>
      <c r="R284" s="12"/>
      <c r="S284" s="12"/>
      <c r="T284" s="12"/>
      <c r="U284" s="12"/>
      <c r="V284" s="12"/>
      <c r="W284" s="12"/>
      <c r="X284" s="12"/>
      <c r="Y284" s="12"/>
      <c r="Z284" s="12"/>
      <c r="AA284" s="12"/>
    </row>
    <row r="285" spans="1:27">
      <c r="A285" s="3"/>
      <c r="B285" s="3"/>
      <c r="C285" s="3"/>
      <c r="D285" s="3"/>
      <c r="E285" s="3"/>
      <c r="F285" s="3"/>
      <c r="G285" s="3"/>
      <c r="H285" s="3"/>
      <c r="I285" s="3"/>
      <c r="J285" s="65"/>
      <c r="K285" s="12"/>
      <c r="L285" s="12"/>
      <c r="M285" s="12"/>
      <c r="N285" s="12"/>
      <c r="O285" s="12"/>
      <c r="P285" s="12"/>
      <c r="Q285" s="12"/>
      <c r="R285" s="12"/>
      <c r="S285" s="12"/>
      <c r="T285" s="12"/>
      <c r="U285" s="12"/>
      <c r="V285" s="12"/>
      <c r="W285" s="12"/>
      <c r="X285" s="12"/>
      <c r="Y285" s="12"/>
      <c r="Z285" s="12"/>
      <c r="AA285" s="12"/>
    </row>
    <row r="286" spans="1:27" ht="12.75" customHeight="1">
      <c r="A286" s="215"/>
      <c r="B286" s="216"/>
      <c r="C286" s="216"/>
      <c r="D286" s="216"/>
      <c r="E286" s="216"/>
      <c r="F286" s="216"/>
      <c r="G286" s="216"/>
      <c r="H286" s="216"/>
      <c r="I286" s="216"/>
      <c r="J286" s="12"/>
      <c r="K286" s="12"/>
      <c r="L286" s="12"/>
      <c r="M286" s="12"/>
      <c r="N286" s="12"/>
      <c r="O286" s="12"/>
      <c r="P286" s="12"/>
      <c r="Q286" s="12"/>
      <c r="R286" s="12"/>
      <c r="S286" s="12"/>
      <c r="T286" s="12"/>
      <c r="U286" s="12"/>
      <c r="V286" s="12"/>
      <c r="W286" s="12"/>
      <c r="X286" s="12"/>
      <c r="Y286" s="12"/>
      <c r="Z286" s="12"/>
      <c r="AA286" s="12"/>
    </row>
    <row r="287" spans="1:27">
      <c r="A287" s="216"/>
      <c r="B287" s="216"/>
      <c r="C287" s="216"/>
      <c r="D287" s="216"/>
      <c r="E287" s="216"/>
      <c r="F287" s="216"/>
      <c r="G287" s="216"/>
      <c r="H287" s="216"/>
      <c r="I287" s="216"/>
      <c r="J287" s="12"/>
      <c r="K287" s="12"/>
      <c r="L287" s="12"/>
      <c r="M287" s="12"/>
      <c r="N287" s="12"/>
      <c r="O287" s="12"/>
      <c r="P287" s="12"/>
      <c r="Q287" s="12"/>
      <c r="R287" s="12"/>
      <c r="S287" s="12"/>
      <c r="T287" s="12"/>
      <c r="U287" s="12"/>
      <c r="V287" s="12"/>
      <c r="W287" s="12"/>
      <c r="X287" s="12"/>
      <c r="Y287" s="12"/>
      <c r="Z287" s="12"/>
      <c r="AA287" s="12"/>
    </row>
    <row r="288" spans="1:27">
      <c r="A288" s="74"/>
      <c r="B288" s="74"/>
      <c r="C288" s="74"/>
      <c r="D288" s="74"/>
      <c r="E288" s="74"/>
      <c r="F288" s="74"/>
      <c r="G288" s="74"/>
      <c r="H288" s="74"/>
      <c r="I288" s="74"/>
      <c r="J288" s="12"/>
      <c r="K288" s="12"/>
      <c r="L288" s="12"/>
      <c r="M288" s="12"/>
      <c r="N288" s="12"/>
      <c r="O288" s="12"/>
      <c r="P288" s="12"/>
      <c r="Q288" s="12"/>
      <c r="R288" s="12"/>
      <c r="S288" s="12"/>
      <c r="T288" s="12"/>
      <c r="U288" s="12"/>
      <c r="V288" s="12"/>
      <c r="W288" s="12"/>
      <c r="X288" s="12"/>
      <c r="Y288" s="12"/>
      <c r="Z288" s="12"/>
      <c r="AA288" s="12"/>
    </row>
    <row r="289" spans="1:26">
      <c r="A289" s="74"/>
      <c r="B289" s="74"/>
      <c r="C289" s="74"/>
      <c r="D289" s="74"/>
      <c r="E289" s="74"/>
      <c r="F289" s="74"/>
      <c r="G289" s="74"/>
      <c r="H289" s="74"/>
      <c r="I289" s="74"/>
      <c r="J289" s="12"/>
      <c r="K289" s="12"/>
      <c r="L289" s="12"/>
      <c r="M289" s="12"/>
      <c r="N289" s="12"/>
      <c r="O289" s="12"/>
      <c r="P289" s="12"/>
      <c r="Q289" s="12"/>
      <c r="R289" s="12"/>
      <c r="S289" s="12"/>
      <c r="T289" s="12"/>
      <c r="U289" s="12"/>
      <c r="V289" s="12"/>
      <c r="W289" s="12"/>
      <c r="X289" s="12"/>
      <c r="Y289" s="12"/>
      <c r="Z289" s="12"/>
    </row>
    <row r="290" spans="1:26" ht="12.75" customHeight="1">
      <c r="A290" s="215"/>
      <c r="B290" s="216"/>
      <c r="C290" s="216"/>
      <c r="D290" s="216"/>
      <c r="E290" s="216"/>
      <c r="F290" s="216"/>
      <c r="G290" s="216"/>
      <c r="H290" s="216"/>
      <c r="I290" s="216"/>
      <c r="J290" s="12"/>
      <c r="K290" s="12"/>
      <c r="L290" s="12"/>
      <c r="M290" s="12"/>
      <c r="N290" s="12"/>
      <c r="O290" s="12"/>
      <c r="P290" s="12"/>
      <c r="Q290" s="12"/>
      <c r="R290" s="12"/>
      <c r="S290" s="12"/>
      <c r="T290" s="12"/>
      <c r="U290" s="12"/>
      <c r="V290" s="12"/>
      <c r="W290" s="12"/>
      <c r="X290" s="12"/>
      <c r="Y290" s="12"/>
      <c r="Z290" s="12"/>
    </row>
    <row r="291" spans="1:26">
      <c r="A291" s="74"/>
      <c r="B291" s="74"/>
      <c r="C291" s="74"/>
      <c r="D291" s="74"/>
      <c r="E291" s="74"/>
      <c r="F291" s="74"/>
      <c r="G291" s="74"/>
      <c r="H291" s="74"/>
      <c r="I291" s="74"/>
      <c r="J291" s="12"/>
      <c r="K291" s="12"/>
      <c r="L291" s="12"/>
      <c r="M291" s="12"/>
      <c r="N291" s="12"/>
      <c r="O291" s="12"/>
      <c r="P291" s="12"/>
      <c r="Q291" s="12"/>
      <c r="R291" s="12"/>
      <c r="S291" s="12"/>
      <c r="T291" s="12"/>
      <c r="U291" s="12"/>
      <c r="V291" s="12"/>
      <c r="W291" s="12"/>
      <c r="X291" s="12"/>
      <c r="Y291" s="12"/>
      <c r="Z291" s="12"/>
    </row>
    <row r="292" spans="1:26">
      <c r="A292" s="35"/>
      <c r="B292" s="35"/>
      <c r="C292" s="6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c r="A293" s="215"/>
      <c r="B293" s="216"/>
      <c r="C293" s="216"/>
      <c r="D293" s="216"/>
      <c r="E293" s="216"/>
      <c r="F293" s="216"/>
      <c r="G293" s="216"/>
      <c r="H293" s="216"/>
      <c r="I293" s="216"/>
      <c r="J293" s="12"/>
      <c r="K293" s="12"/>
      <c r="L293" s="12"/>
      <c r="M293" s="12"/>
      <c r="N293" s="12"/>
      <c r="O293" s="12"/>
      <c r="P293" s="12"/>
      <c r="Q293" s="12"/>
      <c r="R293" s="12"/>
      <c r="S293" s="12"/>
      <c r="T293" s="12"/>
      <c r="U293" s="12"/>
      <c r="V293" s="12"/>
      <c r="W293" s="12"/>
      <c r="X293" s="12"/>
      <c r="Y293" s="12"/>
      <c r="Z293" s="12"/>
    </row>
    <row r="294" spans="1:26">
      <c r="A294" s="216"/>
      <c r="B294" s="216"/>
      <c r="C294" s="216"/>
      <c r="D294" s="216"/>
      <c r="E294" s="216"/>
      <c r="F294" s="216"/>
      <c r="G294" s="216"/>
      <c r="H294" s="216"/>
      <c r="I294" s="216"/>
      <c r="J294" s="12"/>
      <c r="K294" s="12"/>
      <c r="L294" s="12"/>
      <c r="M294" s="12"/>
      <c r="N294" s="12"/>
      <c r="O294" s="12"/>
      <c r="P294" s="12"/>
      <c r="Q294" s="12"/>
      <c r="R294" s="12"/>
      <c r="S294" s="12"/>
      <c r="T294" s="12"/>
      <c r="U294" s="12"/>
      <c r="V294" s="12"/>
      <c r="W294" s="12"/>
      <c r="X294" s="12"/>
      <c r="Y294" s="12"/>
      <c r="Z294" s="12"/>
    </row>
    <row r="295" spans="1:26">
      <c r="A295" s="35"/>
      <c r="B295" s="35"/>
      <c r="C295" s="6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c r="A297" s="199" t="s">
        <v>107</v>
      </c>
      <c r="B297" s="202"/>
      <c r="C297" s="202"/>
      <c r="D297" s="202"/>
      <c r="E297" s="202"/>
      <c r="F297" s="202"/>
      <c r="G297" s="202"/>
      <c r="H297" s="202"/>
      <c r="I297" s="202"/>
      <c r="J297" s="12"/>
      <c r="K297" s="12"/>
      <c r="L297" s="12"/>
      <c r="M297" s="12"/>
      <c r="N297" s="12"/>
      <c r="O297" s="12"/>
      <c r="P297" s="12"/>
      <c r="Q297" s="12"/>
      <c r="R297" s="12"/>
      <c r="S297" s="12"/>
      <c r="T297" s="12"/>
      <c r="U297" s="12"/>
      <c r="V297" s="12"/>
      <c r="W297" s="12"/>
      <c r="X297" s="12"/>
      <c r="Y297" s="12"/>
      <c r="Z297" s="12"/>
    </row>
    <row r="298" spans="1:26">
      <c r="A298" s="202"/>
      <c r="B298" s="202"/>
      <c r="C298" s="202"/>
      <c r="D298" s="202"/>
      <c r="E298" s="202"/>
      <c r="F298" s="202"/>
      <c r="G298" s="202"/>
      <c r="H298" s="202"/>
      <c r="I298" s="202"/>
      <c r="J298" s="12"/>
      <c r="K298" s="12"/>
      <c r="L298" s="12"/>
      <c r="M298" s="12"/>
      <c r="N298" s="12"/>
      <c r="O298" s="12"/>
      <c r="P298" s="12"/>
      <c r="Q298" s="12"/>
      <c r="R298" s="12"/>
      <c r="S298" s="12"/>
      <c r="T298" s="12"/>
      <c r="U298" s="12"/>
      <c r="V298" s="12"/>
      <c r="W298" s="12"/>
      <c r="X298" s="12"/>
      <c r="Y298" s="12"/>
      <c r="Z298" s="12"/>
    </row>
    <row r="299" spans="1:26">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c r="A300" s="16"/>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c r="A301" s="197" t="s">
        <v>48</v>
      </c>
      <c r="B301" s="198"/>
      <c r="C301" s="198"/>
      <c r="D301" s="198"/>
      <c r="E301" s="198"/>
      <c r="F301" s="198"/>
      <c r="G301" s="198"/>
      <c r="H301" s="198"/>
      <c r="I301" s="198"/>
      <c r="J301" s="12"/>
      <c r="K301" s="12"/>
      <c r="L301" s="12"/>
      <c r="M301" s="12"/>
      <c r="N301" s="12"/>
      <c r="O301" s="12"/>
      <c r="P301" s="12"/>
      <c r="Q301" s="12"/>
      <c r="R301" s="12"/>
      <c r="S301" s="12"/>
      <c r="T301" s="12"/>
      <c r="U301" s="12"/>
      <c r="V301" s="12"/>
      <c r="W301" s="12"/>
      <c r="X301" s="12"/>
      <c r="Y301" s="12"/>
      <c r="Z301" s="12"/>
    </row>
    <row r="302" spans="1:26">
      <c r="A302" s="198"/>
      <c r="B302" s="198"/>
      <c r="C302" s="198"/>
      <c r="D302" s="198"/>
      <c r="E302" s="198"/>
      <c r="F302" s="198"/>
      <c r="G302" s="198"/>
      <c r="H302" s="198"/>
      <c r="I302" s="198"/>
      <c r="J302" s="12"/>
      <c r="K302" s="12"/>
      <c r="L302" s="12"/>
      <c r="M302" s="12"/>
      <c r="N302" s="12"/>
      <c r="O302" s="12"/>
      <c r="P302" s="12"/>
      <c r="Q302" s="12"/>
      <c r="R302" s="12"/>
      <c r="S302" s="12"/>
      <c r="T302" s="12"/>
      <c r="U302" s="12"/>
      <c r="V302" s="12"/>
      <c r="W302" s="12"/>
      <c r="X302" s="12"/>
      <c r="Y302" s="12"/>
      <c r="Z302" s="12"/>
    </row>
    <row r="303" spans="1:26">
      <c r="A303" s="198"/>
      <c r="B303" s="198"/>
      <c r="C303" s="198"/>
      <c r="D303" s="198"/>
      <c r="E303" s="198"/>
      <c r="F303" s="198"/>
      <c r="G303" s="198"/>
      <c r="H303" s="198"/>
      <c r="I303" s="198"/>
      <c r="J303" s="12"/>
      <c r="K303" s="17"/>
      <c r="L303" s="12"/>
      <c r="M303" s="12"/>
      <c r="N303" s="12"/>
      <c r="O303" s="12"/>
      <c r="P303" s="12"/>
      <c r="Q303" s="12"/>
      <c r="R303" s="12"/>
      <c r="S303" s="12"/>
      <c r="T303" s="12"/>
      <c r="U303" s="12"/>
      <c r="V303" s="12"/>
      <c r="W303" s="12"/>
      <c r="X303" s="12"/>
      <c r="Y303" s="12"/>
      <c r="Z303" s="12"/>
    </row>
    <row r="304" spans="1:26">
      <c r="A304" s="198"/>
      <c r="B304" s="198"/>
      <c r="C304" s="198"/>
      <c r="D304" s="198"/>
      <c r="E304" s="198"/>
      <c r="F304" s="198"/>
      <c r="G304" s="198"/>
      <c r="H304" s="198"/>
      <c r="I304" s="198"/>
      <c r="J304" s="12"/>
      <c r="K304" s="12"/>
      <c r="L304" s="12"/>
      <c r="M304" s="12"/>
      <c r="N304" s="12"/>
      <c r="O304" s="12"/>
      <c r="P304" s="12"/>
      <c r="Q304" s="12"/>
      <c r="R304" s="12"/>
      <c r="S304" s="12"/>
      <c r="T304" s="12"/>
      <c r="U304" s="12"/>
      <c r="V304" s="12"/>
      <c r="W304" s="12"/>
      <c r="X304" s="12"/>
      <c r="Y304" s="12"/>
      <c r="Z304" s="12"/>
    </row>
    <row r="305" spans="1:26">
      <c r="A305" s="12"/>
      <c r="B305" s="12"/>
      <c r="C305" s="12"/>
      <c r="D305" s="12"/>
      <c r="E305" s="12"/>
      <c r="F305" s="12"/>
      <c r="G305" s="12"/>
      <c r="H305" s="12"/>
      <c r="I305" s="12"/>
      <c r="J305" s="12"/>
      <c r="K305" s="17"/>
      <c r="L305" s="12"/>
      <c r="M305" s="12"/>
      <c r="N305" s="12"/>
      <c r="O305" s="12"/>
      <c r="P305" s="12"/>
      <c r="Q305" s="12"/>
      <c r="R305" s="12"/>
      <c r="S305" s="12"/>
      <c r="T305" s="12"/>
      <c r="U305" s="12"/>
      <c r="V305" s="12"/>
      <c r="W305" s="12"/>
      <c r="X305" s="12"/>
      <c r="Y305" s="12"/>
      <c r="Z305" s="12"/>
    </row>
    <row r="306" spans="1:2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3.5" thickBo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c r="A308" s="3"/>
      <c r="B308" s="3"/>
      <c r="C308" s="3"/>
      <c r="D308" s="134" t="s">
        <v>85</v>
      </c>
      <c r="E308" s="162"/>
      <c r="F308" s="217" t="s">
        <v>62</v>
      </c>
      <c r="G308" s="218"/>
      <c r="H308" s="217" t="s">
        <v>60</v>
      </c>
      <c r="I308" s="218"/>
      <c r="J308" s="12"/>
      <c r="K308" s="17"/>
      <c r="L308" s="12"/>
      <c r="M308" s="12"/>
      <c r="N308" s="12"/>
      <c r="O308" s="12"/>
      <c r="P308" s="12"/>
      <c r="Q308" s="12"/>
      <c r="R308" s="12"/>
      <c r="S308" s="12"/>
      <c r="T308" s="12"/>
      <c r="U308" s="12"/>
      <c r="V308" s="12"/>
      <c r="W308" s="12"/>
      <c r="X308" s="12"/>
      <c r="Y308" s="12"/>
      <c r="Z308" s="12"/>
    </row>
    <row r="309" spans="1:26">
      <c r="A309" s="12" t="s">
        <v>8</v>
      </c>
      <c r="B309" s="78">
        <v>10</v>
      </c>
      <c r="C309" s="3"/>
      <c r="D309" s="163" t="s">
        <v>84</v>
      </c>
      <c r="E309" s="164" t="s">
        <v>61</v>
      </c>
      <c r="F309" s="163" t="s">
        <v>84</v>
      </c>
      <c r="G309" s="164" t="s">
        <v>61</v>
      </c>
      <c r="H309" s="163" t="s">
        <v>84</v>
      </c>
      <c r="I309" s="164" t="s">
        <v>61</v>
      </c>
      <c r="J309" s="12"/>
      <c r="K309" s="17"/>
      <c r="L309" s="12"/>
      <c r="M309" s="12"/>
      <c r="N309" s="12"/>
      <c r="S309" s="113"/>
      <c r="U309" s="12"/>
      <c r="V309" s="12"/>
      <c r="W309" s="12"/>
      <c r="X309" s="12"/>
      <c r="Y309" s="12"/>
      <c r="Z309" s="12"/>
    </row>
    <row r="310" spans="1:26" ht="13.5" thickBot="1">
      <c r="A310" s="12" t="s">
        <v>9</v>
      </c>
      <c r="B310" s="79">
        <v>0.1</v>
      </c>
      <c r="C310" s="3"/>
      <c r="D310" s="165"/>
      <c r="E310" s="166">
        <f>M320</f>
        <v>966.65308211899105</v>
      </c>
      <c r="F310" s="167"/>
      <c r="G310" s="168">
        <f>B312</f>
        <v>946.77392486084216</v>
      </c>
      <c r="H310" s="169"/>
      <c r="I310" s="170">
        <f>B319</f>
        <v>991.88458070333638</v>
      </c>
      <c r="J310" s="12"/>
      <c r="K310" s="17"/>
      <c r="L310" s="12"/>
      <c r="M310" s="12"/>
      <c r="N310" s="12"/>
      <c r="U310" s="12"/>
      <c r="V310" s="12"/>
      <c r="W310" s="12"/>
      <c r="X310" s="12"/>
      <c r="Y310" s="12"/>
      <c r="Z310" s="12"/>
    </row>
    <row r="311" spans="1:26">
      <c r="A311" s="12" t="s">
        <v>10</v>
      </c>
      <c r="B311" s="80">
        <f>B313*B310</f>
        <v>100</v>
      </c>
      <c r="C311" s="3"/>
      <c r="D311" s="171">
        <v>0.05</v>
      </c>
      <c r="E311" s="172">
        <f t="dataTable" ref="E311:E315" dt2D="0" dtr="0" r1="B314"/>
        <v>966.65308211899105</v>
      </c>
      <c r="F311" s="173">
        <f>D311</f>
        <v>0.05</v>
      </c>
      <c r="G311" s="174"/>
      <c r="H311" s="175">
        <f>D311</f>
        <v>0.05</v>
      </c>
      <c r="I311" s="176"/>
      <c r="J311" s="12"/>
      <c r="K311" s="17"/>
      <c r="L311" s="12"/>
      <c r="M311" s="12"/>
      <c r="N311" s="12"/>
      <c r="S311" s="113"/>
      <c r="U311" s="12"/>
      <c r="V311" s="12"/>
      <c r="W311" s="12"/>
      <c r="X311" s="12"/>
      <c r="Y311" s="12"/>
      <c r="Z311" s="12"/>
    </row>
    <row r="312" spans="1:26">
      <c r="A312" s="12" t="s">
        <v>16</v>
      </c>
      <c r="B312" s="80">
        <f>PV(B314,B309,B311,B313)*(-1)</f>
        <v>946.77392486084216</v>
      </c>
      <c r="C312" s="3"/>
      <c r="D312" s="171">
        <v>7.0000000000000007E-2</v>
      </c>
      <c r="E312" s="172">
        <v>966.65308211899105</v>
      </c>
      <c r="F312" s="173">
        <f t="shared" ref="F312:F315" si="2">D312</f>
        <v>7.0000000000000007E-2</v>
      </c>
      <c r="G312" s="174"/>
      <c r="H312" s="175">
        <f t="shared" ref="H312:H315" si="3">D312</f>
        <v>7.0000000000000007E-2</v>
      </c>
      <c r="I312" s="176"/>
      <c r="J312" s="12"/>
      <c r="K312" s="17"/>
      <c r="L312" s="12"/>
      <c r="M312" s="12"/>
      <c r="N312" s="12"/>
      <c r="U312" s="12"/>
      <c r="V312" s="12"/>
      <c r="W312" s="12"/>
      <c r="X312" s="12"/>
      <c r="Y312" s="12"/>
      <c r="Z312" s="12"/>
    </row>
    <row r="313" spans="1:26">
      <c r="A313" s="12" t="s">
        <v>11</v>
      </c>
      <c r="B313" s="80">
        <v>1000</v>
      </c>
      <c r="C313" s="3"/>
      <c r="D313" s="171">
        <v>0.1</v>
      </c>
      <c r="E313" s="172">
        <v>966.65308211899105</v>
      </c>
      <c r="F313" s="173">
        <f t="shared" si="2"/>
        <v>0.1</v>
      </c>
      <c r="G313" s="174"/>
      <c r="H313" s="175">
        <f t="shared" si="3"/>
        <v>0.1</v>
      </c>
      <c r="I313" s="176"/>
      <c r="J313" s="12"/>
      <c r="K313" s="17"/>
      <c r="L313" s="12"/>
      <c r="M313" s="12"/>
      <c r="N313" s="12"/>
      <c r="S313" s="113"/>
      <c r="U313" s="12"/>
      <c r="V313" s="12"/>
      <c r="W313" s="12"/>
      <c r="X313" s="12"/>
      <c r="Y313" s="12"/>
      <c r="Z313" s="12"/>
    </row>
    <row r="314" spans="1:26">
      <c r="A314" s="12" t="s">
        <v>23</v>
      </c>
      <c r="B314" s="81">
        <v>0.109</v>
      </c>
      <c r="C314" s="3"/>
      <c r="D314" s="171">
        <v>0.13</v>
      </c>
      <c r="E314" s="172">
        <v>966.65308211899105</v>
      </c>
      <c r="F314" s="173">
        <f t="shared" si="2"/>
        <v>0.13</v>
      </c>
      <c r="G314" s="174"/>
      <c r="H314" s="175">
        <f t="shared" si="3"/>
        <v>0.13</v>
      </c>
      <c r="I314" s="176"/>
      <c r="J314" s="12"/>
      <c r="K314" s="17"/>
      <c r="L314" s="12"/>
      <c r="M314" s="12"/>
      <c r="N314" s="12"/>
      <c r="U314" s="12"/>
      <c r="V314" s="12"/>
      <c r="W314" s="12"/>
      <c r="X314" s="12"/>
      <c r="Y314" s="12"/>
      <c r="Z314" s="12"/>
    </row>
    <row r="315" spans="1:26" ht="13.5" thickBot="1">
      <c r="A315" s="3"/>
      <c r="B315" s="3"/>
      <c r="C315" s="3"/>
      <c r="D315" s="177">
        <v>0.15</v>
      </c>
      <c r="E315" s="178">
        <v>966.65308211899105</v>
      </c>
      <c r="F315" s="179">
        <f t="shared" si="2"/>
        <v>0.15</v>
      </c>
      <c r="G315" s="168"/>
      <c r="H315" s="180">
        <f t="shared" si="3"/>
        <v>0.15</v>
      </c>
      <c r="I315" s="170"/>
      <c r="J315" s="12"/>
      <c r="K315" s="17"/>
      <c r="L315" s="12"/>
      <c r="M315" s="12"/>
      <c r="N315" s="12"/>
      <c r="O315" s="12"/>
      <c r="P315" s="12"/>
      <c r="Q315" s="12"/>
      <c r="R315" s="12"/>
      <c r="S315" s="12"/>
      <c r="T315" s="12"/>
      <c r="U315" s="12"/>
      <c r="V315" s="12"/>
      <c r="W315" s="12"/>
      <c r="X315" s="12"/>
      <c r="Y315" s="12"/>
      <c r="Z315" s="12"/>
    </row>
    <row r="316" spans="1:26">
      <c r="A316" s="12" t="s">
        <v>8</v>
      </c>
      <c r="B316" s="82">
        <v>1</v>
      </c>
      <c r="C316" s="3"/>
      <c r="D316" s="12"/>
      <c r="E316" s="12"/>
      <c r="F316" s="3"/>
      <c r="G316" s="12"/>
      <c r="H316" s="12"/>
      <c r="I316" s="3"/>
      <c r="J316" s="12"/>
      <c r="K316" s="17"/>
      <c r="L316" s="76" t="s">
        <v>64</v>
      </c>
      <c r="M316" s="77"/>
      <c r="N316" s="12"/>
      <c r="O316" s="12"/>
      <c r="P316" s="12"/>
      <c r="Q316" s="12"/>
      <c r="R316" s="12"/>
      <c r="S316" s="12"/>
      <c r="T316" s="12"/>
      <c r="U316" s="12"/>
      <c r="V316" s="12"/>
      <c r="W316" s="12"/>
      <c r="X316" s="12"/>
      <c r="Y316" s="12"/>
      <c r="Z316" s="12"/>
    </row>
    <row r="317" spans="1:26">
      <c r="A317" s="12" t="s">
        <v>9</v>
      </c>
      <c r="B317" s="83">
        <v>0.1</v>
      </c>
      <c r="C317" s="3"/>
      <c r="D317" s="12"/>
      <c r="E317" s="12"/>
      <c r="F317" s="3"/>
      <c r="G317" s="3"/>
      <c r="H317" s="3"/>
      <c r="I317" s="3"/>
      <c r="J317" s="12"/>
      <c r="K317" s="17"/>
      <c r="L317" s="84" t="s">
        <v>8</v>
      </c>
      <c r="M317" s="85">
        <f>B326</f>
        <v>5</v>
      </c>
      <c r="N317" s="12"/>
      <c r="O317" s="12"/>
      <c r="P317" s="12"/>
      <c r="Q317" s="12"/>
      <c r="R317" s="12"/>
      <c r="S317" s="12"/>
      <c r="T317" s="12"/>
      <c r="U317" s="12"/>
      <c r="V317" s="12"/>
      <c r="W317" s="12"/>
      <c r="X317" s="12"/>
      <c r="Y317" s="12"/>
      <c r="Z317" s="12"/>
    </row>
    <row r="318" spans="1:26">
      <c r="A318" s="12" t="s">
        <v>10</v>
      </c>
      <c r="B318" s="86">
        <f>B320*B317</f>
        <v>100</v>
      </c>
      <c r="C318" s="3"/>
      <c r="D318" s="12"/>
      <c r="E318" s="12"/>
      <c r="F318" s="3"/>
      <c r="G318" s="3"/>
      <c r="H318" s="3"/>
      <c r="I318" s="3"/>
      <c r="J318" s="12"/>
      <c r="K318" s="17"/>
      <c r="L318" s="84" t="s">
        <v>9</v>
      </c>
      <c r="M318" s="87">
        <v>0.1</v>
      </c>
      <c r="N318" s="12"/>
      <c r="O318" s="12"/>
      <c r="P318" s="12"/>
      <c r="Q318" s="12"/>
      <c r="R318" s="12"/>
      <c r="S318" s="12"/>
      <c r="T318" s="12"/>
      <c r="U318" s="12"/>
      <c r="V318" s="12"/>
      <c r="W318" s="12"/>
      <c r="X318" s="12"/>
      <c r="Y318" s="12"/>
      <c r="Z318" s="12"/>
    </row>
    <row r="319" spans="1:26">
      <c r="A319" s="12" t="s">
        <v>16</v>
      </c>
      <c r="B319" s="86">
        <f>PV(B321,B316,B318,B320)*(-1)</f>
        <v>991.88458070333638</v>
      </c>
      <c r="C319" s="3"/>
      <c r="D319" s="12"/>
      <c r="E319" s="12"/>
      <c r="F319" s="3"/>
      <c r="G319" s="3"/>
      <c r="H319" s="3"/>
      <c r="I319" s="3"/>
      <c r="J319" s="12"/>
      <c r="K319" s="17"/>
      <c r="L319" s="84" t="s">
        <v>10</v>
      </c>
      <c r="M319" s="88">
        <f>M321*M318</f>
        <v>100</v>
      </c>
      <c r="N319" s="12"/>
      <c r="O319" s="12"/>
      <c r="P319" s="12"/>
      <c r="Q319" s="12"/>
      <c r="R319" s="12"/>
      <c r="S319" s="12"/>
      <c r="T319" s="12"/>
      <c r="U319" s="12"/>
      <c r="V319" s="12"/>
      <c r="W319" s="12"/>
      <c r="X319" s="12"/>
      <c r="Y319" s="12"/>
      <c r="Z319" s="12"/>
    </row>
    <row r="320" spans="1:26">
      <c r="A320" s="12" t="s">
        <v>11</v>
      </c>
      <c r="B320" s="86">
        <v>1000</v>
      </c>
      <c r="C320" s="3"/>
      <c r="D320" s="12"/>
      <c r="E320" s="12"/>
      <c r="F320" s="3"/>
      <c r="G320" s="3"/>
      <c r="H320" s="3"/>
      <c r="I320" s="3"/>
      <c r="J320" s="12"/>
      <c r="K320" s="17"/>
      <c r="L320" s="84" t="s">
        <v>16</v>
      </c>
      <c r="M320" s="88">
        <f>PV(M322,M317,M319,M321)*(-1)</f>
        <v>966.65308211899105</v>
      </c>
      <c r="N320" s="12"/>
      <c r="O320" s="12"/>
      <c r="P320" s="12"/>
      <c r="Q320" s="12"/>
      <c r="R320" s="12"/>
      <c r="S320" s="12"/>
      <c r="T320" s="12"/>
      <c r="U320" s="12"/>
      <c r="V320" s="12"/>
      <c r="W320" s="12"/>
      <c r="X320" s="12"/>
      <c r="Y320" s="12"/>
      <c r="Z320" s="12"/>
    </row>
    <row r="321" spans="1:26">
      <c r="A321" s="12" t="s">
        <v>23</v>
      </c>
      <c r="B321" s="89">
        <v>0.109</v>
      </c>
      <c r="C321" s="3"/>
      <c r="D321" s="12"/>
      <c r="E321" s="12"/>
      <c r="F321" s="3"/>
      <c r="G321" s="3"/>
      <c r="H321" s="3"/>
      <c r="I321" s="3"/>
      <c r="J321" s="12"/>
      <c r="K321" s="17"/>
      <c r="L321" s="84" t="s">
        <v>11</v>
      </c>
      <c r="M321" s="88">
        <v>1000</v>
      </c>
      <c r="N321" s="12"/>
      <c r="O321" s="12"/>
      <c r="P321" s="12"/>
      <c r="Q321" s="12"/>
      <c r="R321" s="12"/>
      <c r="S321" s="12"/>
      <c r="T321" s="12"/>
      <c r="U321" s="12"/>
      <c r="V321" s="12"/>
      <c r="W321" s="12"/>
      <c r="X321" s="12"/>
      <c r="Y321" s="12"/>
      <c r="Z321" s="12"/>
    </row>
    <row r="322" spans="1:26" ht="13.5" thickBot="1">
      <c r="A322" s="3"/>
      <c r="B322" s="3"/>
      <c r="C322" s="3"/>
      <c r="D322" s="12"/>
      <c r="E322" s="12"/>
      <c r="F322" s="3"/>
      <c r="G322" s="3"/>
      <c r="H322" s="3"/>
      <c r="I322" s="3"/>
      <c r="J322" s="12"/>
      <c r="K322" s="17"/>
      <c r="L322" s="90" t="s">
        <v>23</v>
      </c>
      <c r="M322" s="91">
        <v>0.109</v>
      </c>
      <c r="N322" s="12"/>
      <c r="O322" s="12"/>
      <c r="P322" s="12"/>
      <c r="Q322" s="12"/>
      <c r="R322" s="12"/>
      <c r="S322" s="12"/>
      <c r="T322" s="12"/>
      <c r="U322" s="12"/>
      <c r="V322" s="12"/>
      <c r="W322" s="12"/>
      <c r="X322" s="12"/>
      <c r="Y322" s="12"/>
      <c r="Z322" s="12"/>
    </row>
    <row r="323" spans="1:26" ht="16.149999999999999" customHeight="1">
      <c r="A323" s="219" t="s">
        <v>63</v>
      </c>
      <c r="B323" s="7"/>
      <c r="C323" s="3"/>
      <c r="D323" s="12"/>
      <c r="E323" s="12"/>
      <c r="F323" s="3"/>
      <c r="G323" s="3"/>
      <c r="H323" s="3"/>
      <c r="I323" s="3"/>
      <c r="J323" s="12"/>
      <c r="K323" s="17"/>
      <c r="L323" s="12"/>
      <c r="M323" s="12"/>
      <c r="N323" s="12"/>
      <c r="O323" s="12"/>
      <c r="P323" s="12"/>
      <c r="Q323" s="12"/>
      <c r="R323" s="12"/>
      <c r="S323" s="12"/>
      <c r="T323" s="12"/>
      <c r="U323" s="12"/>
      <c r="V323" s="12"/>
      <c r="W323" s="12"/>
      <c r="X323" s="12"/>
      <c r="Y323" s="12"/>
      <c r="Z323" s="12"/>
    </row>
    <row r="324" spans="1:26">
      <c r="A324" s="220"/>
      <c r="B324" s="8"/>
      <c r="C324" s="3"/>
      <c r="D324" s="12"/>
      <c r="E324" s="12"/>
      <c r="F324" s="3"/>
      <c r="G324" s="3"/>
      <c r="H324" s="3"/>
      <c r="I324" s="3"/>
      <c r="J324" s="12"/>
      <c r="K324" s="17"/>
      <c r="L324" s="12"/>
      <c r="M324" s="12"/>
      <c r="N324" s="12"/>
      <c r="O324" s="12"/>
      <c r="P324" s="12"/>
      <c r="Q324" s="12"/>
      <c r="R324" s="12"/>
      <c r="S324" s="12"/>
      <c r="T324" s="12"/>
      <c r="U324" s="12"/>
      <c r="V324" s="12"/>
      <c r="W324" s="12"/>
      <c r="X324" s="12"/>
      <c r="Y324" s="12"/>
      <c r="Z324" s="12"/>
    </row>
    <row r="325" spans="1:26">
      <c r="A325" s="220"/>
      <c r="B325" s="9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3.5" thickBot="1">
      <c r="A326" s="221"/>
      <c r="B326" s="93">
        <v>5</v>
      </c>
      <c r="C326" s="12"/>
      <c r="D326" s="64"/>
      <c r="E326" s="50"/>
      <c r="F326" s="12"/>
      <c r="G326" s="12"/>
      <c r="H326" s="12"/>
      <c r="I326" s="12"/>
      <c r="J326" s="12"/>
      <c r="K326" s="12"/>
      <c r="L326" s="12"/>
      <c r="M326" s="12"/>
      <c r="N326" s="12"/>
      <c r="O326" s="12"/>
      <c r="P326" s="12"/>
      <c r="Q326" s="12"/>
      <c r="R326" s="12"/>
      <c r="S326" s="12"/>
      <c r="T326" s="12"/>
      <c r="U326" s="12"/>
      <c r="V326" s="12"/>
      <c r="W326" s="12"/>
      <c r="X326" s="12"/>
      <c r="Y326" s="12"/>
      <c r="Z326" s="12"/>
    </row>
    <row r="327" spans="1:26">
      <c r="A327" s="12"/>
      <c r="B327" s="12"/>
      <c r="C327" s="12"/>
      <c r="D327" s="64"/>
      <c r="E327" s="50"/>
      <c r="F327" s="12"/>
      <c r="G327" s="12"/>
      <c r="H327" s="12"/>
      <c r="I327" s="12"/>
      <c r="J327" s="12"/>
      <c r="K327" s="12"/>
      <c r="L327" s="12"/>
      <c r="M327" s="12"/>
      <c r="N327" s="12"/>
      <c r="O327" s="12"/>
      <c r="P327" s="12"/>
      <c r="Q327" s="12"/>
      <c r="R327" s="12"/>
      <c r="S327" s="12"/>
      <c r="T327" s="12"/>
      <c r="U327" s="12"/>
      <c r="V327" s="12"/>
      <c r="W327" s="12"/>
      <c r="X327" s="12"/>
      <c r="Y327" s="12"/>
      <c r="Z327" s="12"/>
    </row>
    <row r="328" spans="1:26">
      <c r="A328" s="12"/>
      <c r="B328" s="12"/>
      <c r="C328" s="12"/>
      <c r="D328" s="64"/>
      <c r="E328" s="50"/>
      <c r="F328" s="12"/>
      <c r="G328" s="12"/>
      <c r="H328" s="12"/>
      <c r="I328" s="12"/>
      <c r="J328" s="12"/>
      <c r="K328" s="12"/>
      <c r="L328" s="12"/>
      <c r="M328" s="12"/>
      <c r="N328" s="12"/>
      <c r="O328" s="12"/>
      <c r="P328" s="12"/>
      <c r="Q328" s="12"/>
      <c r="R328" s="12"/>
      <c r="S328" s="12"/>
      <c r="T328" s="12"/>
      <c r="U328" s="12"/>
      <c r="V328" s="12"/>
      <c r="W328" s="12"/>
      <c r="X328" s="12"/>
      <c r="Y328" s="12"/>
      <c r="Z328" s="12"/>
    </row>
    <row r="329" spans="1:26">
      <c r="A329" s="12"/>
      <c r="B329" s="12"/>
      <c r="C329" s="12"/>
      <c r="D329" s="64"/>
      <c r="E329" s="50"/>
      <c r="F329" s="12"/>
      <c r="G329" s="12"/>
      <c r="H329" s="12"/>
      <c r="I329" s="12"/>
      <c r="J329" s="12"/>
      <c r="K329" s="12"/>
      <c r="L329" s="12"/>
      <c r="M329" s="12"/>
      <c r="N329" s="12"/>
      <c r="O329" s="12"/>
      <c r="P329" s="12"/>
      <c r="Q329" s="12"/>
      <c r="R329" s="12"/>
      <c r="S329" s="12"/>
      <c r="T329" s="12"/>
      <c r="U329" s="12"/>
      <c r="V329" s="12"/>
      <c r="W329" s="12"/>
      <c r="X329" s="12"/>
      <c r="Y329" s="12"/>
      <c r="Z329" s="12"/>
    </row>
    <row r="330" spans="1:26">
      <c r="A330" s="12"/>
      <c r="B330" s="12"/>
      <c r="C330" s="12"/>
      <c r="D330" s="64"/>
      <c r="E330" s="50"/>
      <c r="F330" s="12"/>
      <c r="G330" s="12"/>
      <c r="H330" s="12"/>
      <c r="I330" s="12"/>
      <c r="J330" s="12"/>
      <c r="K330" s="12"/>
      <c r="L330" s="12"/>
      <c r="M330" s="12"/>
      <c r="N330" s="12"/>
      <c r="O330" s="12"/>
      <c r="P330" s="12"/>
      <c r="Q330" s="12"/>
      <c r="R330" s="12"/>
      <c r="S330" s="12"/>
      <c r="T330" s="12"/>
      <c r="U330" s="12"/>
      <c r="V330" s="12"/>
      <c r="W330" s="12"/>
      <c r="X330" s="12"/>
      <c r="Y330" s="12"/>
      <c r="Z330" s="12"/>
    </row>
    <row r="331" spans="1:26">
      <c r="A331" s="12"/>
      <c r="B331" s="12"/>
      <c r="C331" s="12"/>
      <c r="D331" s="64"/>
      <c r="E331" s="50"/>
      <c r="F331" s="12"/>
      <c r="G331" s="12"/>
      <c r="H331" s="12"/>
      <c r="I331" s="12"/>
      <c r="J331" s="12"/>
      <c r="K331" s="12"/>
      <c r="L331" s="12"/>
      <c r="M331" s="12"/>
      <c r="N331" s="12"/>
      <c r="O331" s="12"/>
      <c r="P331" s="12"/>
      <c r="Q331" s="12"/>
      <c r="R331" s="12"/>
      <c r="S331" s="12"/>
      <c r="T331" s="12"/>
      <c r="U331" s="12"/>
      <c r="V331" s="12"/>
      <c r="W331" s="12"/>
      <c r="X331" s="12"/>
      <c r="Y331" s="12"/>
      <c r="Z331" s="12"/>
    </row>
    <row r="332" spans="1:26">
      <c r="A332" s="12"/>
      <c r="B332" s="12"/>
      <c r="C332" s="12"/>
      <c r="D332" s="64"/>
      <c r="E332" s="50"/>
      <c r="F332" s="12"/>
      <c r="G332" s="12"/>
      <c r="H332" s="12"/>
      <c r="I332" s="12"/>
      <c r="J332" s="12"/>
      <c r="K332" s="12"/>
      <c r="L332" s="12"/>
      <c r="M332" s="12"/>
      <c r="N332" s="12"/>
      <c r="O332" s="12"/>
      <c r="P332" s="12"/>
      <c r="Q332" s="12"/>
      <c r="R332" s="12"/>
      <c r="S332" s="12"/>
      <c r="T332" s="12"/>
      <c r="U332" s="12"/>
      <c r="V332" s="12"/>
      <c r="W332" s="12"/>
      <c r="X332" s="12"/>
      <c r="Y332" s="12"/>
      <c r="Z332" s="12"/>
    </row>
    <row r="333" spans="1:26">
      <c r="A333" s="12"/>
      <c r="B333" s="12"/>
      <c r="C333" s="12"/>
      <c r="D333" s="64"/>
      <c r="E333" s="50"/>
      <c r="F333" s="12"/>
      <c r="G333" s="12"/>
      <c r="H333" s="12"/>
      <c r="I333" s="12"/>
      <c r="J333" s="12"/>
      <c r="K333" s="12"/>
      <c r="L333" s="12"/>
      <c r="M333" s="12"/>
      <c r="N333" s="12"/>
      <c r="O333" s="12"/>
      <c r="P333" s="12"/>
      <c r="Q333" s="12"/>
      <c r="R333" s="12"/>
      <c r="S333" s="12"/>
      <c r="T333" s="12"/>
      <c r="U333" s="12"/>
      <c r="V333" s="12"/>
      <c r="W333" s="12"/>
      <c r="X333" s="12"/>
      <c r="Y333" s="12"/>
      <c r="Z333" s="12"/>
    </row>
    <row r="334" spans="1:26">
      <c r="A334" s="12"/>
      <c r="B334" s="12"/>
      <c r="C334" s="12"/>
      <c r="D334" s="64"/>
      <c r="E334" s="50"/>
      <c r="F334" s="12"/>
      <c r="G334" s="12"/>
      <c r="H334" s="12"/>
      <c r="I334" s="12"/>
      <c r="J334" s="12"/>
      <c r="K334" s="12"/>
      <c r="L334" s="12"/>
      <c r="M334" s="12"/>
      <c r="N334" s="12"/>
      <c r="O334" s="12"/>
      <c r="P334" s="12"/>
      <c r="Q334" s="12"/>
      <c r="R334" s="12"/>
      <c r="S334" s="12"/>
      <c r="T334" s="12"/>
      <c r="U334" s="12"/>
      <c r="V334" s="12"/>
      <c r="W334" s="12"/>
      <c r="X334" s="12"/>
      <c r="Y334" s="12"/>
      <c r="Z334" s="12"/>
    </row>
    <row r="335" spans="1:26">
      <c r="A335" s="12" t="s">
        <v>98</v>
      </c>
      <c r="G335" s="12"/>
      <c r="H335" s="12"/>
      <c r="I335" s="12"/>
      <c r="J335" s="12"/>
      <c r="K335" s="12"/>
      <c r="L335" s="12"/>
      <c r="M335" s="12"/>
      <c r="N335" s="12"/>
      <c r="O335" s="12"/>
      <c r="P335" s="12"/>
      <c r="Q335" s="12"/>
      <c r="R335" s="12"/>
      <c r="S335" s="12"/>
      <c r="T335" s="12"/>
      <c r="U335" s="12"/>
      <c r="V335" s="12"/>
      <c r="W335" s="12"/>
      <c r="X335" s="12"/>
      <c r="Y335" s="12"/>
      <c r="Z335" s="12"/>
    </row>
    <row r="336" spans="1:26">
      <c r="A336" s="12"/>
      <c r="G336" s="12"/>
      <c r="H336" s="12"/>
      <c r="I336" s="12"/>
      <c r="J336" s="12"/>
      <c r="K336" s="12"/>
      <c r="L336" s="12"/>
      <c r="M336" s="12"/>
      <c r="N336" s="12"/>
      <c r="O336" s="12"/>
      <c r="P336" s="12"/>
      <c r="Q336" s="12"/>
      <c r="R336" s="12"/>
      <c r="S336" s="12"/>
      <c r="T336" s="12"/>
      <c r="U336" s="12"/>
      <c r="V336" s="12"/>
      <c r="W336" s="12"/>
      <c r="X336" s="12"/>
      <c r="Y336" s="12"/>
      <c r="Z336" s="12"/>
    </row>
    <row r="337" spans="1:26" ht="13.5" thickBot="1">
      <c r="A337" s="12"/>
      <c r="G337" s="12"/>
      <c r="H337" s="12"/>
      <c r="I337" s="12"/>
      <c r="J337" s="12"/>
      <c r="K337" s="12"/>
      <c r="L337" s="12"/>
      <c r="M337" s="12"/>
      <c r="N337" s="12"/>
      <c r="O337" s="12"/>
      <c r="P337" s="12"/>
      <c r="Q337" s="12"/>
      <c r="R337" s="12"/>
      <c r="S337" s="12"/>
      <c r="T337" s="12"/>
      <c r="U337" s="12"/>
      <c r="V337" s="12"/>
      <c r="W337" s="12"/>
      <c r="X337" s="12"/>
      <c r="Y337" s="12"/>
      <c r="Z337" s="12"/>
    </row>
    <row r="338" spans="1:26" ht="14.25">
      <c r="A338" s="12"/>
      <c r="B338" s="126" t="s">
        <v>94</v>
      </c>
      <c r="C338" s="131" t="s">
        <v>95</v>
      </c>
      <c r="D338" s="115" t="s">
        <v>96</v>
      </c>
      <c r="E338" s="114" t="s">
        <v>97</v>
      </c>
      <c r="F338" s="127" t="s">
        <v>96</v>
      </c>
      <c r="I338" s="12"/>
      <c r="J338" s="12"/>
      <c r="K338" s="12"/>
      <c r="L338" s="12"/>
      <c r="M338" s="12"/>
      <c r="N338" s="12"/>
      <c r="O338" s="12"/>
      <c r="P338" s="12"/>
      <c r="Q338" s="12"/>
      <c r="R338" s="12"/>
      <c r="S338" s="12"/>
      <c r="T338" s="12"/>
      <c r="U338" s="12"/>
      <c r="V338" s="12"/>
      <c r="W338" s="12"/>
      <c r="X338" s="12"/>
      <c r="Y338" s="12"/>
      <c r="Z338" s="12"/>
    </row>
    <row r="339" spans="1:26">
      <c r="A339" s="12"/>
      <c r="B339" s="116">
        <f>D311</f>
        <v>0.05</v>
      </c>
      <c r="C339" s="132">
        <f>I311</f>
        <v>0</v>
      </c>
      <c r="D339" s="118"/>
      <c r="E339" s="117">
        <f>G311</f>
        <v>0</v>
      </c>
      <c r="F339" s="128"/>
      <c r="I339" s="12"/>
      <c r="J339" s="12"/>
      <c r="K339" s="12"/>
      <c r="L339" s="12"/>
      <c r="M339" s="12"/>
      <c r="N339" s="12"/>
      <c r="O339" s="12"/>
      <c r="P339" s="12"/>
      <c r="Q339" s="12"/>
      <c r="R339" s="12"/>
      <c r="S339" s="12"/>
      <c r="T339" s="12"/>
      <c r="U339" s="12"/>
      <c r="V339" s="12"/>
      <c r="W339" s="12"/>
      <c r="X339" s="12"/>
      <c r="Y339" s="12"/>
      <c r="Z339" s="12"/>
    </row>
    <row r="340" spans="1:26">
      <c r="A340" s="12"/>
      <c r="B340" s="119"/>
      <c r="C340" s="132"/>
      <c r="D340" s="121" t="e">
        <f>C339/C341-1</f>
        <v>#DIV/0!</v>
      </c>
      <c r="E340" s="120"/>
      <c r="F340" s="129" t="e">
        <f>E339/E341-1</f>
        <v>#DIV/0!</v>
      </c>
      <c r="I340" s="12"/>
      <c r="J340" s="12"/>
      <c r="K340" s="12"/>
      <c r="L340" s="12"/>
      <c r="M340" s="12"/>
      <c r="N340" s="12"/>
      <c r="O340" s="12"/>
      <c r="P340" s="12"/>
      <c r="Q340" s="12"/>
      <c r="R340" s="12"/>
      <c r="S340" s="12"/>
      <c r="T340" s="12"/>
      <c r="U340" s="12"/>
      <c r="V340" s="12"/>
      <c r="W340" s="12"/>
      <c r="X340" s="12"/>
      <c r="Y340" s="12"/>
      <c r="Z340" s="12"/>
    </row>
    <row r="341" spans="1:26">
      <c r="A341" s="12"/>
      <c r="B341" s="116">
        <f>D313</f>
        <v>0.1</v>
      </c>
      <c r="C341" s="132">
        <f>I313</f>
        <v>0</v>
      </c>
      <c r="D341" s="122"/>
      <c r="E341" s="117">
        <f>G313</f>
        <v>0</v>
      </c>
      <c r="F341" s="128"/>
      <c r="I341" s="12"/>
      <c r="J341" s="12"/>
      <c r="K341" s="12"/>
      <c r="L341" s="12"/>
      <c r="M341" s="12"/>
      <c r="N341" s="12"/>
      <c r="O341" s="12"/>
      <c r="P341" s="12"/>
      <c r="Q341" s="12"/>
      <c r="R341" s="12"/>
      <c r="S341" s="12"/>
      <c r="T341" s="12"/>
      <c r="U341" s="12"/>
      <c r="V341" s="12"/>
      <c r="W341" s="12"/>
      <c r="X341" s="12"/>
      <c r="Y341" s="12"/>
      <c r="Z341" s="12"/>
    </row>
    <row r="342" spans="1:26">
      <c r="A342" s="12"/>
      <c r="B342" s="119"/>
      <c r="C342" s="132"/>
      <c r="D342" s="121" t="e">
        <f>C341/C343-1</f>
        <v>#DIV/0!</v>
      </c>
      <c r="E342" s="120"/>
      <c r="F342" s="129" t="e">
        <f>E341/E343-1</f>
        <v>#DIV/0!</v>
      </c>
      <c r="I342" s="12"/>
      <c r="J342" s="12"/>
      <c r="K342" s="12"/>
      <c r="L342" s="12"/>
      <c r="M342" s="12"/>
      <c r="N342" s="12"/>
      <c r="O342" s="12"/>
      <c r="P342" s="12"/>
      <c r="Q342" s="12"/>
      <c r="R342" s="12"/>
      <c r="S342" s="12"/>
      <c r="T342" s="12"/>
      <c r="U342" s="12"/>
      <c r="V342" s="12"/>
      <c r="W342" s="12"/>
      <c r="X342" s="12"/>
      <c r="Y342" s="12"/>
      <c r="Z342" s="12"/>
    </row>
    <row r="343" spans="1:26" ht="13.5" thickBot="1">
      <c r="A343" s="12"/>
      <c r="B343" s="123">
        <f>D315</f>
        <v>0.15</v>
      </c>
      <c r="C343" s="133">
        <f>I315</f>
        <v>0</v>
      </c>
      <c r="D343" s="125"/>
      <c r="E343" s="124">
        <f>G315</f>
        <v>0</v>
      </c>
      <c r="F343" s="130"/>
      <c r="I343" s="12"/>
      <c r="J343" s="12"/>
      <c r="K343" s="12"/>
      <c r="L343" s="12"/>
      <c r="M343" s="12"/>
      <c r="N343" s="12"/>
      <c r="O343" s="12"/>
      <c r="P343" s="12"/>
      <c r="Q343" s="12"/>
      <c r="R343" s="12"/>
      <c r="S343" s="12"/>
      <c r="T343" s="12"/>
      <c r="U343" s="12"/>
      <c r="V343" s="12"/>
      <c r="W343" s="12"/>
      <c r="X343" s="12"/>
      <c r="Y343" s="12"/>
      <c r="Z343" s="12"/>
    </row>
    <row r="344" spans="1:26">
      <c r="A344" s="12"/>
      <c r="G344" s="12"/>
      <c r="H344" s="12"/>
      <c r="I344" s="12"/>
      <c r="J344" s="12"/>
      <c r="K344" s="12"/>
      <c r="L344" s="12"/>
      <c r="M344" s="12"/>
      <c r="N344" s="12"/>
      <c r="O344" s="12"/>
      <c r="P344" s="12"/>
      <c r="Q344" s="12"/>
      <c r="R344" s="12"/>
      <c r="S344" s="12"/>
      <c r="T344" s="12"/>
      <c r="U344" s="12"/>
      <c r="V344" s="12"/>
      <c r="W344" s="12"/>
      <c r="X344" s="12"/>
      <c r="Y344" s="12"/>
      <c r="Z344" s="12"/>
    </row>
    <row r="345" spans="1:26">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c r="A346" s="199"/>
      <c r="B346" s="199"/>
      <c r="C346" s="199"/>
      <c r="D346" s="199"/>
      <c r="E346" s="199"/>
      <c r="F346" s="199"/>
      <c r="G346" s="199"/>
      <c r="H346" s="199"/>
      <c r="I346" s="199"/>
      <c r="J346" s="12"/>
      <c r="K346" s="17"/>
      <c r="L346" s="12"/>
      <c r="M346" s="12"/>
      <c r="N346" s="12"/>
      <c r="O346" s="12"/>
      <c r="P346" s="12"/>
      <c r="Q346" s="12"/>
      <c r="R346" s="12"/>
      <c r="S346" s="12"/>
      <c r="T346" s="12"/>
      <c r="U346" s="12"/>
      <c r="V346" s="12"/>
      <c r="W346" s="12"/>
      <c r="X346" s="12"/>
      <c r="Y346" s="12"/>
      <c r="Z346" s="12"/>
    </row>
    <row r="347" spans="1:26">
      <c r="A347" s="199"/>
      <c r="B347" s="199"/>
      <c r="C347" s="199"/>
      <c r="D347" s="199"/>
      <c r="E347" s="199"/>
      <c r="F347" s="199"/>
      <c r="G347" s="199"/>
      <c r="H347" s="199"/>
      <c r="I347" s="199"/>
      <c r="J347" s="12"/>
      <c r="K347" s="17"/>
      <c r="L347" s="12"/>
      <c r="M347" s="12"/>
      <c r="N347" s="12"/>
      <c r="O347" s="12"/>
      <c r="P347" s="12"/>
      <c r="Q347" s="12"/>
      <c r="R347" s="12"/>
      <c r="S347" s="12"/>
      <c r="T347" s="12"/>
      <c r="U347" s="12"/>
      <c r="V347" s="12"/>
      <c r="W347" s="12"/>
      <c r="X347" s="12"/>
      <c r="Y347" s="12"/>
      <c r="Z347" s="12"/>
    </row>
    <row r="348" spans="1:26">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2.75" customHeight="1">
      <c r="A350" s="215"/>
      <c r="B350" s="215"/>
      <c r="C350" s="215"/>
      <c r="D350" s="215"/>
      <c r="E350" s="215"/>
      <c r="F350" s="215"/>
      <c r="G350" s="215"/>
      <c r="H350" s="215"/>
      <c r="I350" s="215"/>
      <c r="J350" s="12"/>
      <c r="K350" s="12"/>
      <c r="L350" s="12"/>
      <c r="M350" s="12"/>
      <c r="N350" s="12"/>
      <c r="O350" s="12"/>
      <c r="P350" s="12"/>
      <c r="Q350" s="12"/>
      <c r="R350" s="12"/>
      <c r="S350" s="12"/>
      <c r="T350" s="12"/>
      <c r="U350" s="12"/>
      <c r="V350" s="12"/>
      <c r="W350" s="12"/>
      <c r="X350" s="12"/>
      <c r="Y350" s="12"/>
      <c r="Z350" s="12"/>
    </row>
    <row r="351" spans="1:26">
      <c r="A351" s="215"/>
      <c r="B351" s="215"/>
      <c r="C351" s="215"/>
      <c r="D351" s="215"/>
      <c r="E351" s="215"/>
      <c r="F351" s="215"/>
      <c r="G351" s="215"/>
      <c r="H351" s="215"/>
      <c r="I351" s="215"/>
      <c r="J351" s="12"/>
      <c r="K351" s="12"/>
      <c r="L351" s="12"/>
      <c r="M351" s="12"/>
      <c r="N351" s="12"/>
      <c r="O351" s="12"/>
      <c r="P351" s="12"/>
      <c r="Q351" s="12"/>
      <c r="R351" s="12"/>
      <c r="S351" s="12"/>
      <c r="T351" s="12"/>
      <c r="U351" s="12"/>
      <c r="V351" s="12"/>
      <c r="W351" s="12"/>
      <c r="X351" s="12"/>
      <c r="Y351" s="12"/>
      <c r="Z351" s="12"/>
    </row>
    <row r="352" spans="1:26">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c r="A354" s="17"/>
      <c r="B354" s="10"/>
      <c r="C354" s="10"/>
      <c r="D354" s="10"/>
      <c r="E354" s="10"/>
      <c r="F354" s="10"/>
      <c r="G354" s="10"/>
      <c r="H354" s="10"/>
      <c r="I354" s="10"/>
      <c r="J354" s="12"/>
      <c r="K354" s="12"/>
      <c r="L354" s="12"/>
      <c r="M354" s="12"/>
      <c r="N354" s="12"/>
      <c r="O354" s="12"/>
      <c r="P354" s="12"/>
      <c r="Q354" s="12"/>
      <c r="R354" s="12"/>
      <c r="S354" s="12"/>
      <c r="T354" s="12"/>
      <c r="U354" s="12"/>
      <c r="V354" s="12"/>
      <c r="W354" s="12"/>
      <c r="X354" s="12"/>
      <c r="Y354" s="12"/>
      <c r="Z354" s="12"/>
    </row>
    <row r="355" spans="1:26">
      <c r="A355" s="17"/>
      <c r="B355" s="10"/>
      <c r="C355" s="10"/>
      <c r="D355" s="10"/>
      <c r="E355" s="10"/>
      <c r="F355" s="10"/>
      <c r="G355" s="10"/>
      <c r="H355" s="10"/>
      <c r="I355" s="10"/>
      <c r="J355" s="12"/>
      <c r="K355" s="12"/>
      <c r="L355" s="12"/>
      <c r="M355" s="12"/>
      <c r="N355" s="12"/>
      <c r="O355" s="12"/>
      <c r="P355" s="12"/>
      <c r="Q355" s="12"/>
      <c r="R355" s="12"/>
      <c r="S355" s="12"/>
      <c r="T355" s="12"/>
      <c r="U355" s="12"/>
      <c r="V355" s="12"/>
      <c r="W355" s="12"/>
      <c r="X355" s="12"/>
      <c r="Y355" s="12"/>
      <c r="Z355" s="12"/>
    </row>
    <row r="356" spans="1:26" ht="12.75" customHeight="1">
      <c r="A356" s="201"/>
      <c r="B356" s="201"/>
      <c r="C356" s="201"/>
      <c r="D356" s="201"/>
      <c r="E356" s="201"/>
      <c r="F356" s="201"/>
      <c r="G356" s="201"/>
      <c r="H356" s="201"/>
      <c r="I356" s="201"/>
      <c r="J356" s="12"/>
      <c r="K356" s="12"/>
      <c r="L356" s="12"/>
      <c r="M356" s="12"/>
      <c r="N356" s="12"/>
      <c r="O356" s="12"/>
      <c r="P356" s="12"/>
      <c r="Q356" s="12"/>
      <c r="R356" s="12"/>
      <c r="S356" s="12"/>
      <c r="T356" s="12"/>
      <c r="U356" s="12"/>
      <c r="V356" s="12"/>
      <c r="W356" s="12"/>
      <c r="X356" s="12"/>
      <c r="Y356" s="12"/>
      <c r="Z356" s="12"/>
    </row>
    <row r="357" spans="1:26">
      <c r="A357" s="201"/>
      <c r="B357" s="201"/>
      <c r="C357" s="201"/>
      <c r="D357" s="201"/>
      <c r="E357" s="201"/>
      <c r="F357" s="201"/>
      <c r="G357" s="201"/>
      <c r="H357" s="201"/>
      <c r="I357" s="201"/>
      <c r="J357" s="12"/>
      <c r="K357" s="12"/>
      <c r="L357" s="12"/>
      <c r="M357" s="12"/>
      <c r="N357" s="12"/>
      <c r="O357" s="12"/>
      <c r="P357" s="12"/>
      <c r="Q357" s="12"/>
      <c r="R357" s="12"/>
      <c r="S357" s="12"/>
      <c r="T357" s="12"/>
      <c r="U357" s="12"/>
      <c r="V357" s="12"/>
      <c r="W357" s="12"/>
      <c r="X357" s="12"/>
      <c r="Y357" s="12"/>
      <c r="Z357" s="12"/>
    </row>
    <row r="358" spans="1:26">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c r="A359" s="12"/>
      <c r="B359" s="12"/>
      <c r="C359" s="12"/>
      <c r="D359" s="12"/>
      <c r="E359" s="12"/>
      <c r="F359" s="12"/>
      <c r="G359" s="20"/>
      <c r="H359" s="20"/>
      <c r="I359" s="12"/>
      <c r="J359" s="16"/>
      <c r="K359" s="12"/>
      <c r="L359" s="12"/>
      <c r="M359" s="12"/>
      <c r="N359" s="12"/>
      <c r="O359" s="12"/>
      <c r="P359" s="12"/>
      <c r="Q359" s="12"/>
      <c r="R359" s="12"/>
      <c r="S359" s="12"/>
      <c r="T359" s="12"/>
      <c r="U359" s="12"/>
      <c r="V359" s="12"/>
      <c r="W359" s="12"/>
      <c r="X359" s="12"/>
      <c r="Y359" s="12"/>
      <c r="Z359" s="12"/>
    </row>
    <row r="360" spans="1:26" ht="12.75" customHeight="1">
      <c r="A360" s="41"/>
      <c r="B360" s="12"/>
      <c r="C360" s="12"/>
      <c r="D360" s="12"/>
      <c r="E360" s="12"/>
      <c r="F360" s="12"/>
      <c r="G360" s="20"/>
      <c r="H360" s="20"/>
      <c r="I360" s="78"/>
      <c r="J360" s="12"/>
      <c r="K360" s="94"/>
      <c r="L360" s="199"/>
      <c r="M360" s="199"/>
      <c r="N360" s="199"/>
      <c r="O360" s="199"/>
      <c r="P360" s="199"/>
      <c r="Q360" s="199"/>
      <c r="R360" s="199"/>
      <c r="S360" s="199"/>
      <c r="T360" s="199"/>
      <c r="U360" s="12"/>
      <c r="V360" s="12"/>
      <c r="W360" s="12"/>
      <c r="X360" s="12"/>
      <c r="Y360" s="12"/>
      <c r="Z360" s="12"/>
    </row>
    <row r="361" spans="1:26">
      <c r="A361" s="12"/>
      <c r="B361" s="12"/>
      <c r="C361" s="57"/>
      <c r="D361" s="12"/>
      <c r="E361" s="12"/>
      <c r="F361" s="12"/>
      <c r="G361" s="20"/>
      <c r="H361" s="20"/>
      <c r="I361" s="12"/>
      <c r="J361" s="12"/>
      <c r="K361" s="12"/>
      <c r="L361" s="199"/>
      <c r="M361" s="199"/>
      <c r="N361" s="199"/>
      <c r="O361" s="199"/>
      <c r="P361" s="199"/>
      <c r="Q361" s="199"/>
      <c r="R361" s="199"/>
      <c r="S361" s="199"/>
      <c r="T361" s="199"/>
      <c r="U361" s="12"/>
      <c r="V361" s="12"/>
      <c r="W361" s="12"/>
      <c r="X361" s="12"/>
      <c r="Y361" s="12"/>
      <c r="Z361" s="12"/>
    </row>
    <row r="362" spans="1:26">
      <c r="A362" s="12"/>
      <c r="B362" s="12"/>
      <c r="C362" s="95"/>
      <c r="D362" s="12"/>
      <c r="E362" s="49"/>
      <c r="F362" s="12"/>
      <c r="G362" s="20"/>
      <c r="H362" s="20"/>
      <c r="I362" s="12"/>
      <c r="J362" s="12"/>
      <c r="K362" s="74"/>
      <c r="L362" s="199"/>
      <c r="M362" s="199"/>
      <c r="N362" s="199"/>
      <c r="O362" s="199"/>
      <c r="P362" s="199"/>
      <c r="Q362" s="199"/>
      <c r="R362" s="199"/>
      <c r="S362" s="199"/>
      <c r="T362" s="199"/>
      <c r="U362" s="12"/>
      <c r="V362" s="12"/>
      <c r="W362" s="12"/>
      <c r="X362" s="12"/>
      <c r="Y362" s="12"/>
      <c r="Z362" s="12"/>
    </row>
    <row r="363" spans="1:26">
      <c r="A363" s="12"/>
      <c r="B363" s="12"/>
      <c r="C363" s="95"/>
      <c r="D363" s="12"/>
      <c r="E363" s="49"/>
      <c r="F363" s="12"/>
      <c r="G363" s="20"/>
      <c r="H363" s="20"/>
      <c r="I363" s="12"/>
      <c r="J363" s="12"/>
      <c r="K363" s="9"/>
      <c r="L363" s="199"/>
      <c r="M363" s="199"/>
      <c r="N363" s="199"/>
      <c r="O363" s="199"/>
      <c r="P363" s="199"/>
      <c r="Q363" s="199"/>
      <c r="R363" s="199"/>
      <c r="S363" s="199"/>
      <c r="T363" s="199"/>
      <c r="U363" s="12"/>
      <c r="V363" s="12"/>
      <c r="W363" s="12"/>
      <c r="X363" s="12"/>
      <c r="Y363" s="12"/>
      <c r="Z363" s="12"/>
    </row>
    <row r="364" spans="1:26">
      <c r="A364" s="12"/>
      <c r="B364" s="12"/>
      <c r="C364" s="95"/>
      <c r="D364" s="12"/>
      <c r="E364" s="12"/>
      <c r="F364" s="12"/>
      <c r="G364" s="20"/>
      <c r="H364" s="20"/>
      <c r="I364" s="12"/>
      <c r="J364" s="12"/>
      <c r="K364" s="9"/>
      <c r="L364" s="199"/>
      <c r="M364" s="199"/>
      <c r="N364" s="199"/>
      <c r="O364" s="199"/>
      <c r="P364" s="199"/>
      <c r="Q364" s="199"/>
      <c r="R364" s="199"/>
      <c r="S364" s="199"/>
      <c r="T364" s="199"/>
      <c r="U364" s="12"/>
      <c r="V364" s="12"/>
      <c r="W364" s="12"/>
      <c r="X364" s="12"/>
      <c r="Y364" s="12"/>
      <c r="Z364" s="12"/>
    </row>
    <row r="365" spans="1:26">
      <c r="A365" s="12"/>
      <c r="B365" s="12"/>
      <c r="C365" s="12"/>
      <c r="D365" s="12"/>
      <c r="E365" s="12"/>
      <c r="F365" s="12"/>
      <c r="G365" s="20"/>
      <c r="H365" s="20"/>
      <c r="I365" s="12"/>
      <c r="J365" s="12"/>
      <c r="K365" s="9"/>
      <c r="L365" s="199"/>
      <c r="M365" s="199"/>
      <c r="N365" s="199"/>
      <c r="O365" s="199"/>
      <c r="P365" s="199"/>
      <c r="Q365" s="199"/>
      <c r="R365" s="199"/>
      <c r="S365" s="199"/>
      <c r="T365" s="199"/>
      <c r="U365" s="12"/>
      <c r="V365" s="12"/>
      <c r="W365" s="12"/>
      <c r="X365" s="12"/>
      <c r="Y365" s="12"/>
      <c r="Z365" s="12"/>
    </row>
    <row r="366" spans="1:26">
      <c r="A366" s="20"/>
      <c r="B366" s="20"/>
      <c r="C366" s="20"/>
      <c r="D366" s="20"/>
      <c r="E366" s="20"/>
      <c r="F366" s="20"/>
      <c r="G366" s="20"/>
      <c r="H366" s="20"/>
      <c r="I366" s="12"/>
      <c r="J366" s="12"/>
      <c r="K366" s="94"/>
      <c r="L366" s="16"/>
      <c r="M366" s="12"/>
      <c r="N366" s="12"/>
      <c r="O366" s="12"/>
      <c r="P366"/>
      <c r="Q366"/>
      <c r="R366"/>
      <c r="S366"/>
      <c r="T366" s="12"/>
      <c r="U366" s="12"/>
      <c r="V366" s="12"/>
      <c r="W366" s="12"/>
      <c r="X366" s="12"/>
      <c r="Y366" s="12"/>
      <c r="Z366" s="12"/>
    </row>
    <row r="367" spans="1:26">
      <c r="A367" s="12"/>
      <c r="B367" s="12"/>
      <c r="C367" s="12"/>
      <c r="D367" s="12"/>
      <c r="E367" s="12"/>
      <c r="F367" s="12"/>
      <c r="G367" s="12"/>
      <c r="H367" s="12"/>
      <c r="I367" s="12"/>
      <c r="J367" s="12"/>
      <c r="K367" s="17"/>
      <c r="L367" s="16"/>
      <c r="M367" s="12"/>
      <c r="N367" s="12"/>
      <c r="O367" s="12"/>
      <c r="P367"/>
      <c r="Q367"/>
      <c r="R367"/>
      <c r="S367"/>
      <c r="T367" s="12"/>
      <c r="U367" s="12"/>
      <c r="V367" s="12"/>
      <c r="W367" s="12"/>
      <c r="X367" s="12"/>
      <c r="Y367" s="12"/>
      <c r="Z367" s="12"/>
    </row>
    <row r="368" spans="1:26">
      <c r="A368" s="12"/>
      <c r="B368" s="12"/>
      <c r="C368" s="12"/>
      <c r="D368" s="12"/>
      <c r="E368" s="12"/>
      <c r="F368" s="12"/>
      <c r="G368" s="12"/>
      <c r="H368" s="12"/>
      <c r="I368" s="12"/>
      <c r="J368" s="12"/>
      <c r="K368" s="96"/>
      <c r="L368" s="16"/>
      <c r="M368" s="12"/>
      <c r="N368" s="12"/>
      <c r="O368" s="12"/>
      <c r="P368"/>
      <c r="Q368"/>
      <c r="R368"/>
      <c r="S368"/>
      <c r="T368" s="12"/>
      <c r="U368" s="12"/>
      <c r="V368" s="12"/>
      <c r="W368" s="12"/>
      <c r="X368" s="12"/>
      <c r="Y368" s="12"/>
      <c r="Z368" s="12"/>
    </row>
    <row r="369" spans="1:26">
      <c r="A369" s="12"/>
      <c r="B369" s="12"/>
      <c r="C369" s="12"/>
      <c r="D369" s="12"/>
      <c r="E369" s="12"/>
      <c r="F369" s="12"/>
      <c r="G369" s="12"/>
      <c r="H369" s="12"/>
      <c r="I369" s="12"/>
      <c r="J369" s="12"/>
      <c r="K369" s="96"/>
      <c r="L369" s="12"/>
      <c r="M369" s="12"/>
      <c r="N369" s="12"/>
      <c r="O369" s="12"/>
      <c r="P369" s="12"/>
      <c r="Q369" s="12"/>
      <c r="R369"/>
      <c r="S369"/>
      <c r="T369" s="12"/>
      <c r="U369" s="12"/>
      <c r="V369" s="12"/>
      <c r="W369" s="12"/>
      <c r="X369" s="12"/>
      <c r="Y369" s="12"/>
      <c r="Z369" s="12"/>
    </row>
    <row r="370" spans="1:26">
      <c r="A370" s="12"/>
      <c r="B370" s="12"/>
      <c r="C370" s="12"/>
      <c r="D370" s="12"/>
      <c r="E370" s="12"/>
      <c r="F370" s="12"/>
      <c r="G370" s="12"/>
      <c r="H370" s="12"/>
      <c r="I370" s="12"/>
      <c r="J370" s="12"/>
      <c r="K370" s="96"/>
      <c r="L370" s="12"/>
      <c r="M370" s="12"/>
      <c r="N370" s="97"/>
      <c r="O370" s="12"/>
      <c r="P370" s="12"/>
      <c r="Q370" s="12"/>
      <c r="R370"/>
      <c r="S370"/>
      <c r="T370" s="12"/>
      <c r="U370" s="12"/>
      <c r="V370" s="12"/>
      <c r="W370" s="12"/>
      <c r="X370" s="12"/>
      <c r="Y370" s="12"/>
      <c r="Z370" s="12"/>
    </row>
    <row r="371" spans="1:26">
      <c r="A371" s="12"/>
      <c r="B371" s="12"/>
      <c r="C371" s="12"/>
      <c r="D371" s="12"/>
      <c r="E371" s="12"/>
      <c r="F371" s="12"/>
      <c r="G371" s="12"/>
      <c r="H371" s="12"/>
      <c r="I371" s="12"/>
      <c r="J371" s="12"/>
      <c r="K371" s="12"/>
      <c r="L371" s="12"/>
      <c r="M371" s="12"/>
      <c r="N371" s="98"/>
      <c r="O371" s="12"/>
      <c r="P371" s="49"/>
      <c r="Q371" s="12"/>
      <c r="R371"/>
      <c r="S371"/>
      <c r="T371" s="12"/>
      <c r="U371" s="12"/>
      <c r="V371" s="12"/>
      <c r="W371" s="12"/>
      <c r="X371" s="12"/>
      <c r="Y371" s="12"/>
      <c r="Z371" s="12"/>
    </row>
    <row r="372" spans="1:26">
      <c r="A372" s="12"/>
      <c r="B372" s="12"/>
      <c r="C372" s="12"/>
      <c r="D372" s="12"/>
      <c r="E372" s="12"/>
      <c r="F372" s="12"/>
      <c r="G372" s="12"/>
      <c r="H372" s="12"/>
      <c r="I372" s="12"/>
      <c r="J372" s="12"/>
      <c r="K372" s="12"/>
      <c r="L372" s="12"/>
      <c r="M372" s="12"/>
      <c r="N372" s="98"/>
      <c r="O372" s="12"/>
      <c r="P372" s="49"/>
      <c r="Q372" s="12"/>
      <c r="R372" s="12"/>
      <c r="S372" s="12"/>
      <c r="T372" s="12"/>
      <c r="U372" s="12"/>
      <c r="V372" s="12"/>
      <c r="W372" s="12"/>
      <c r="X372" s="12"/>
      <c r="Y372" s="12"/>
      <c r="Z372" s="12"/>
    </row>
    <row r="373" spans="1:26" ht="13.5" thickBot="1">
      <c r="A373" s="12"/>
      <c r="B373" s="12"/>
      <c r="C373" s="12"/>
      <c r="D373" s="12"/>
      <c r="E373" s="12"/>
      <c r="F373" s="12"/>
      <c r="G373" s="12"/>
      <c r="H373" s="12"/>
      <c r="I373" s="12"/>
      <c r="J373" s="12"/>
      <c r="K373" s="12"/>
      <c r="L373" s="12"/>
      <c r="M373" s="12"/>
      <c r="N373" s="98"/>
      <c r="O373" s="12"/>
      <c r="P373" s="12"/>
      <c r="Q373" s="12"/>
      <c r="R373" s="12"/>
      <c r="S373" s="12"/>
      <c r="T373" s="12"/>
      <c r="U373" s="12"/>
      <c r="V373" s="12"/>
      <c r="W373" s="12"/>
      <c r="X373" s="12"/>
      <c r="Y373" s="12"/>
      <c r="Z373" s="12"/>
    </row>
    <row r="374" spans="1:26">
      <c r="A374" s="12"/>
      <c r="B374" s="12"/>
      <c r="C374" s="12"/>
      <c r="D374" s="12"/>
      <c r="E374" s="12"/>
      <c r="F374" s="12"/>
      <c r="G374" s="12"/>
      <c r="H374" s="12"/>
      <c r="I374" s="12"/>
      <c r="J374" s="12"/>
      <c r="K374" s="12"/>
      <c r="L374" s="126"/>
      <c r="M374" s="182"/>
      <c r="N374" s="183"/>
      <c r="O374" s="184"/>
      <c r="P374" s="99"/>
      <c r="Q374" s="100"/>
      <c r="R374" s="12"/>
      <c r="S374" s="12"/>
      <c r="T374" s="12"/>
      <c r="U374" s="12"/>
      <c r="V374" s="12"/>
      <c r="W374" s="12"/>
      <c r="X374" s="12"/>
      <c r="Y374" s="12"/>
      <c r="Z374" s="12"/>
    </row>
    <row r="375" spans="1:26" ht="13.5" thickBot="1">
      <c r="A375" s="12"/>
      <c r="B375" s="12"/>
      <c r="C375" s="12"/>
      <c r="D375" s="12"/>
      <c r="E375" s="12"/>
      <c r="F375" s="12"/>
      <c r="G375" s="12"/>
      <c r="H375" s="12"/>
      <c r="I375" s="12"/>
      <c r="J375" s="12"/>
      <c r="K375" s="12"/>
      <c r="L375" s="181"/>
      <c r="M375" s="185"/>
      <c r="N375" s="186"/>
      <c r="O375" s="187"/>
      <c r="P375" s="101"/>
      <c r="Q375" s="12"/>
      <c r="R375" s="12"/>
      <c r="S375" s="12"/>
      <c r="T375" s="12"/>
      <c r="U375" s="12"/>
      <c r="V375" s="12"/>
      <c r="W375" s="12"/>
      <c r="X375" s="12"/>
      <c r="Y375" s="12"/>
      <c r="Z375" s="12"/>
    </row>
    <row r="376" spans="1:26">
      <c r="A376" s="12"/>
      <c r="B376" s="12"/>
      <c r="C376" s="12"/>
      <c r="D376" s="12"/>
      <c r="E376" s="12"/>
      <c r="F376" s="12"/>
      <c r="G376" s="12"/>
      <c r="H376" s="12"/>
      <c r="I376" s="12"/>
      <c r="J376" s="12"/>
      <c r="K376" s="12"/>
      <c r="L376" s="163"/>
      <c r="M376" s="188"/>
      <c r="N376" s="189"/>
      <c r="O376" s="190"/>
      <c r="P376" s="102"/>
      <c r="Q376" s="12"/>
      <c r="R376" s="12"/>
      <c r="S376" s="12"/>
      <c r="T376" s="12"/>
      <c r="U376" s="12"/>
      <c r="V376" s="12"/>
      <c r="W376" s="12"/>
      <c r="X376" s="12"/>
      <c r="Y376" s="12"/>
      <c r="Z376" s="12"/>
    </row>
    <row r="377" spans="1:26">
      <c r="A377" s="12"/>
      <c r="B377" s="12"/>
      <c r="C377" s="12"/>
      <c r="D377" s="12"/>
      <c r="E377" s="12"/>
      <c r="F377" s="12"/>
      <c r="G377" s="12"/>
      <c r="H377" s="12"/>
      <c r="I377" s="12"/>
      <c r="J377" s="12"/>
      <c r="K377" s="12"/>
      <c r="L377" s="163"/>
      <c r="M377" s="188"/>
      <c r="N377" s="189"/>
      <c r="O377" s="190"/>
      <c r="P377" s="102"/>
      <c r="Q377" s="12"/>
      <c r="R377" s="12"/>
      <c r="S377" s="12"/>
      <c r="T377" s="12"/>
      <c r="U377" s="12"/>
      <c r="V377" s="12"/>
      <c r="W377" s="12"/>
      <c r="X377" s="12"/>
      <c r="Y377" s="12"/>
      <c r="Z377" s="12"/>
    </row>
    <row r="378" spans="1:26" ht="12.75" customHeight="1">
      <c r="A378" s="12"/>
      <c r="B378" s="12"/>
      <c r="C378" s="12"/>
      <c r="D378" s="12"/>
      <c r="E378" s="12"/>
      <c r="F378" s="12"/>
      <c r="G378" s="12"/>
      <c r="H378" s="12"/>
      <c r="I378" s="12"/>
      <c r="J378" s="12"/>
      <c r="K378" s="12"/>
      <c r="L378" s="163"/>
      <c r="M378" s="188"/>
      <c r="N378" s="189"/>
      <c r="O378" s="190"/>
      <c r="P378" s="102"/>
      <c r="Q378" s="12"/>
      <c r="R378" s="12"/>
      <c r="S378" s="12"/>
      <c r="T378" s="12"/>
      <c r="U378" s="12"/>
      <c r="V378" s="12"/>
      <c r="W378" s="12"/>
      <c r="X378" s="12"/>
      <c r="Y378" s="12"/>
      <c r="Z378" s="12"/>
    </row>
    <row r="379" spans="1:26">
      <c r="A379" s="12"/>
      <c r="B379" s="12"/>
      <c r="C379" s="12"/>
      <c r="D379" s="12"/>
      <c r="E379" s="12"/>
      <c r="F379" s="12"/>
      <c r="G379" s="12"/>
      <c r="H379" s="12"/>
      <c r="I379" s="12"/>
      <c r="J379" s="12"/>
      <c r="K379" s="12"/>
      <c r="L379" s="163"/>
      <c r="M379" s="188"/>
      <c r="N379" s="189"/>
      <c r="O379" s="190"/>
      <c r="P379" s="102"/>
      <c r="Q379" s="12"/>
      <c r="R379" s="12"/>
      <c r="S379" s="12"/>
      <c r="T379" s="12"/>
      <c r="U379" s="12"/>
      <c r="V379" s="12"/>
      <c r="W379" s="12"/>
      <c r="X379" s="12"/>
      <c r="Y379" s="12"/>
      <c r="Z379" s="12"/>
    </row>
    <row r="380" spans="1:26">
      <c r="A380" s="12"/>
      <c r="B380" s="12"/>
      <c r="C380" s="12"/>
      <c r="D380" s="12"/>
      <c r="E380" s="12"/>
      <c r="F380" s="12"/>
      <c r="G380" s="12"/>
      <c r="H380" s="12"/>
      <c r="I380" s="12"/>
      <c r="J380" s="12"/>
      <c r="K380" s="12"/>
      <c r="L380" s="163"/>
      <c r="M380" s="188"/>
      <c r="N380" s="189"/>
      <c r="O380" s="190"/>
      <c r="P380" s="102"/>
      <c r="Q380" s="12"/>
      <c r="R380" s="12"/>
      <c r="S380" s="12"/>
      <c r="T380" s="12"/>
      <c r="U380" s="12"/>
      <c r="V380" s="12"/>
      <c r="W380" s="12"/>
      <c r="X380" s="12"/>
      <c r="Y380" s="12"/>
      <c r="Z380" s="12"/>
    </row>
    <row r="381" spans="1:26">
      <c r="A381" s="12"/>
      <c r="B381" s="12"/>
      <c r="C381" s="12"/>
      <c r="D381" s="12"/>
      <c r="E381" s="12"/>
      <c r="F381" s="12"/>
      <c r="G381" s="12"/>
      <c r="H381" s="12"/>
      <c r="I381" s="12"/>
      <c r="J381" s="12"/>
      <c r="K381" s="12"/>
      <c r="L381" s="163"/>
      <c r="M381" s="188"/>
      <c r="N381" s="189"/>
      <c r="O381" s="190"/>
      <c r="P381" s="102"/>
      <c r="Q381" s="12"/>
      <c r="R381" s="12"/>
      <c r="S381" s="12"/>
      <c r="T381" s="12"/>
      <c r="U381" s="12"/>
      <c r="V381" s="12"/>
      <c r="W381" s="12"/>
      <c r="X381" s="12"/>
      <c r="Y381" s="12"/>
      <c r="Z381" s="12"/>
    </row>
    <row r="382" spans="1:26">
      <c r="A382" s="12"/>
      <c r="B382" s="12"/>
      <c r="C382" s="12"/>
      <c r="D382" s="12"/>
      <c r="E382" s="12"/>
      <c r="F382" s="12"/>
      <c r="G382" s="12"/>
      <c r="H382" s="12"/>
      <c r="I382" s="12"/>
      <c r="J382" s="12"/>
      <c r="K382" s="12"/>
      <c r="L382" s="163"/>
      <c r="M382" s="188"/>
      <c r="N382" s="189"/>
      <c r="O382" s="190"/>
      <c r="P382" s="102"/>
      <c r="Q382" s="12"/>
      <c r="R382" s="12"/>
      <c r="S382" s="12"/>
      <c r="T382" s="12"/>
      <c r="U382" s="12"/>
      <c r="V382" s="12"/>
      <c r="W382" s="12"/>
      <c r="X382" s="12"/>
      <c r="Y382" s="12"/>
      <c r="Z382" s="12"/>
    </row>
    <row r="383" spans="1:26">
      <c r="A383" s="12"/>
      <c r="B383" s="12"/>
      <c r="C383" s="12"/>
      <c r="D383" s="12"/>
      <c r="E383" s="12"/>
      <c r="F383" s="12"/>
      <c r="G383" s="12"/>
      <c r="H383" s="12"/>
      <c r="I383" s="12"/>
      <c r="J383" s="12"/>
      <c r="K383" s="12"/>
      <c r="L383" s="163"/>
      <c r="M383" s="188"/>
      <c r="N383" s="189"/>
      <c r="O383" s="190"/>
      <c r="P383" s="102"/>
      <c r="Q383" s="12"/>
      <c r="R383" s="12"/>
      <c r="S383" s="12"/>
      <c r="T383" s="12"/>
      <c r="U383" s="12"/>
      <c r="V383" s="12"/>
      <c r="W383" s="12"/>
      <c r="X383" s="12"/>
      <c r="Y383" s="12"/>
      <c r="Z383" s="12"/>
    </row>
    <row r="384" spans="1:26">
      <c r="A384" s="12"/>
      <c r="B384" s="12"/>
      <c r="C384" s="12"/>
      <c r="D384" s="12"/>
      <c r="E384" s="12"/>
      <c r="F384" s="12"/>
      <c r="G384" s="12"/>
      <c r="H384" s="12"/>
      <c r="I384" s="12"/>
      <c r="J384" s="12"/>
      <c r="K384" s="12"/>
      <c r="L384" s="163"/>
      <c r="M384" s="188"/>
      <c r="N384" s="189"/>
      <c r="O384" s="190"/>
      <c r="P384" s="102"/>
      <c r="Q384" s="12"/>
      <c r="R384" s="12"/>
      <c r="S384" s="12"/>
      <c r="T384" s="12"/>
      <c r="U384" s="12"/>
      <c r="V384" s="12"/>
      <c r="W384" s="12"/>
      <c r="X384" s="12"/>
      <c r="Y384" s="12"/>
      <c r="Z384" s="12"/>
    </row>
    <row r="385" spans="1:26">
      <c r="A385" s="12"/>
      <c r="B385" s="12"/>
      <c r="C385" s="12"/>
      <c r="D385" s="12"/>
      <c r="E385" s="12"/>
      <c r="F385" s="12"/>
      <c r="G385" s="12"/>
      <c r="H385" s="12"/>
      <c r="I385" s="20"/>
      <c r="J385" s="12"/>
      <c r="K385" s="12"/>
      <c r="L385" s="163"/>
      <c r="M385" s="188"/>
      <c r="N385" s="189"/>
      <c r="O385" s="190"/>
      <c r="P385" s="102"/>
      <c r="Q385" s="12"/>
      <c r="R385" s="12"/>
      <c r="S385" s="12"/>
      <c r="T385" s="12"/>
      <c r="U385" s="12"/>
      <c r="V385" s="12"/>
      <c r="W385" s="12"/>
      <c r="X385" s="12"/>
      <c r="Y385" s="12"/>
      <c r="Z385" s="12"/>
    </row>
    <row r="386" spans="1:26">
      <c r="A386" s="12"/>
      <c r="B386" s="12"/>
      <c r="C386" s="12"/>
      <c r="D386" s="12"/>
      <c r="E386" s="12"/>
      <c r="F386" s="12"/>
      <c r="G386" s="12"/>
      <c r="H386" s="12"/>
      <c r="I386" s="20"/>
      <c r="J386" s="12"/>
      <c r="K386" s="12"/>
      <c r="L386" s="163"/>
      <c r="M386" s="188"/>
      <c r="N386" s="189"/>
      <c r="O386" s="190"/>
      <c r="P386" s="102"/>
      <c r="Q386" s="12"/>
      <c r="R386" s="12"/>
      <c r="S386" s="12"/>
      <c r="T386" s="12"/>
      <c r="U386" s="12"/>
      <c r="V386" s="12"/>
      <c r="W386" s="12"/>
      <c r="X386" s="12"/>
      <c r="Y386" s="12"/>
      <c r="Z386" s="12"/>
    </row>
    <row r="387" spans="1:26">
      <c r="A387" s="12"/>
      <c r="B387" s="12"/>
      <c r="C387" s="12"/>
      <c r="D387" s="12"/>
      <c r="E387" s="12"/>
      <c r="F387" s="12"/>
      <c r="G387" s="12"/>
      <c r="H387" s="12"/>
      <c r="I387" s="20"/>
      <c r="J387" s="12"/>
      <c r="K387" s="12"/>
      <c r="L387" s="163"/>
      <c r="M387" s="188"/>
      <c r="N387" s="189"/>
      <c r="O387" s="190"/>
      <c r="P387" s="102"/>
      <c r="Q387" s="12"/>
      <c r="R387" s="12"/>
      <c r="S387" s="12"/>
      <c r="T387" s="12"/>
      <c r="U387" s="12"/>
      <c r="V387" s="12"/>
      <c r="W387" s="12"/>
      <c r="X387" s="12"/>
      <c r="Y387" s="12"/>
      <c r="Z387" s="12"/>
    </row>
    <row r="388" spans="1:26">
      <c r="A388" s="12"/>
      <c r="B388" s="12"/>
      <c r="C388" s="12"/>
      <c r="D388" s="12"/>
      <c r="E388" s="12"/>
      <c r="F388" s="12"/>
      <c r="G388" s="12"/>
      <c r="H388" s="12"/>
      <c r="I388" s="20"/>
      <c r="J388" s="12"/>
      <c r="K388" s="12"/>
      <c r="L388" s="163"/>
      <c r="M388" s="188"/>
      <c r="N388" s="189"/>
      <c r="O388" s="190"/>
      <c r="P388" s="102"/>
      <c r="Q388" s="12"/>
      <c r="R388" s="12"/>
      <c r="S388" s="12"/>
      <c r="T388" s="12"/>
      <c r="U388" s="12"/>
      <c r="V388" s="12"/>
      <c r="W388" s="12"/>
      <c r="X388" s="12"/>
      <c r="Y388" s="12"/>
      <c r="Z388" s="12"/>
    </row>
    <row r="389" spans="1:26">
      <c r="A389" s="12"/>
      <c r="B389" s="12"/>
      <c r="C389" s="12"/>
      <c r="D389" s="12"/>
      <c r="E389" s="12"/>
      <c r="F389" s="12"/>
      <c r="G389" s="12"/>
      <c r="H389" s="12"/>
      <c r="I389" s="20"/>
      <c r="J389" s="12"/>
      <c r="K389" s="12"/>
      <c r="L389" s="163"/>
      <c r="M389" s="188"/>
      <c r="N389" s="189"/>
      <c r="O389" s="190"/>
      <c r="P389" s="102"/>
      <c r="Q389" s="12"/>
      <c r="R389" s="12"/>
      <c r="S389" s="12"/>
      <c r="T389" s="12"/>
      <c r="U389" s="12"/>
      <c r="V389" s="12"/>
      <c r="W389" s="12"/>
      <c r="X389" s="12"/>
      <c r="Y389" s="12"/>
      <c r="Z389" s="12"/>
    </row>
    <row r="390" spans="1:26">
      <c r="A390" s="103"/>
      <c r="B390" s="12"/>
      <c r="C390" s="12"/>
      <c r="D390" s="12"/>
      <c r="E390" s="12"/>
      <c r="F390" s="12"/>
      <c r="G390" s="12"/>
      <c r="H390" s="12"/>
      <c r="I390" s="20"/>
      <c r="J390" s="12"/>
      <c r="K390" s="12"/>
      <c r="L390" s="163"/>
      <c r="M390" s="188"/>
      <c r="N390" s="189"/>
      <c r="O390" s="190"/>
      <c r="P390" s="102"/>
      <c r="Q390" s="12"/>
      <c r="R390" s="12"/>
      <c r="S390" s="12"/>
      <c r="T390" s="12"/>
      <c r="U390" s="12"/>
      <c r="V390" s="12"/>
      <c r="W390" s="12"/>
      <c r="X390" s="12"/>
      <c r="Y390" s="12"/>
      <c r="Z390" s="12"/>
    </row>
    <row r="391" spans="1:26" ht="12.75" customHeight="1">
      <c r="A391" s="35"/>
      <c r="B391" s="35"/>
      <c r="C391" s="35"/>
      <c r="D391" s="35"/>
      <c r="E391" s="35"/>
      <c r="F391" s="35"/>
      <c r="G391" s="35"/>
      <c r="H391" s="35"/>
      <c r="I391" s="12"/>
      <c r="J391" s="12"/>
      <c r="K391" s="12"/>
      <c r="L391" s="163"/>
      <c r="M391" s="188"/>
      <c r="N391" s="189"/>
      <c r="O391" s="190"/>
      <c r="P391" s="102"/>
      <c r="Q391" s="12"/>
      <c r="R391" s="12"/>
      <c r="S391" s="12"/>
      <c r="T391" s="12"/>
      <c r="U391" s="12"/>
      <c r="V391" s="12"/>
      <c r="W391" s="12"/>
      <c r="X391" s="12"/>
      <c r="Y391" s="12"/>
      <c r="Z391" s="12"/>
    </row>
    <row r="392" spans="1:26" ht="12.75" customHeight="1">
      <c r="A392" s="215"/>
      <c r="B392" s="215"/>
      <c r="C392" s="215"/>
      <c r="D392" s="215"/>
      <c r="E392" s="215"/>
      <c r="F392" s="215"/>
      <c r="G392" s="215"/>
      <c r="H392" s="215"/>
      <c r="I392" s="215"/>
      <c r="J392" s="12"/>
      <c r="K392" s="12"/>
      <c r="L392" s="163"/>
      <c r="M392" s="188"/>
      <c r="N392" s="189"/>
      <c r="O392" s="190"/>
      <c r="P392" s="102"/>
      <c r="Q392" s="12"/>
      <c r="R392" s="12"/>
      <c r="S392" s="12"/>
      <c r="T392" s="12"/>
      <c r="U392" s="12"/>
      <c r="V392" s="12"/>
      <c r="W392" s="12"/>
      <c r="X392" s="12"/>
      <c r="Y392" s="12"/>
      <c r="Z392" s="12"/>
    </row>
    <row r="393" spans="1:26">
      <c r="A393" s="215"/>
      <c r="B393" s="215"/>
      <c r="C393" s="215"/>
      <c r="D393" s="215"/>
      <c r="E393" s="215"/>
      <c r="F393" s="215"/>
      <c r="G393" s="215"/>
      <c r="H393" s="215"/>
      <c r="I393" s="215"/>
      <c r="J393" s="12"/>
      <c r="K393" s="12"/>
      <c r="L393" s="163"/>
      <c r="M393" s="188"/>
      <c r="N393" s="189"/>
      <c r="O393" s="190"/>
      <c r="P393" s="102"/>
      <c r="Q393" s="12"/>
      <c r="R393" s="12"/>
      <c r="S393" s="12"/>
      <c r="T393" s="12"/>
      <c r="U393" s="12"/>
      <c r="V393" s="12"/>
      <c r="W393" s="12"/>
      <c r="X393" s="12"/>
      <c r="Y393" s="12"/>
      <c r="Z393" s="12"/>
    </row>
    <row r="394" spans="1:26">
      <c r="A394" s="215"/>
      <c r="B394" s="215"/>
      <c r="C394" s="215"/>
      <c r="D394" s="215"/>
      <c r="E394" s="215"/>
      <c r="F394" s="215"/>
      <c r="G394" s="215"/>
      <c r="H394" s="215"/>
      <c r="I394" s="215"/>
      <c r="J394" s="12"/>
      <c r="K394" s="12"/>
      <c r="L394" s="163"/>
      <c r="M394" s="188"/>
      <c r="N394" s="189"/>
      <c r="O394" s="190"/>
      <c r="P394" s="102"/>
      <c r="Q394" s="12"/>
      <c r="R394" s="12"/>
      <c r="S394" s="12"/>
      <c r="T394" s="12"/>
      <c r="U394" s="12"/>
      <c r="V394" s="12"/>
      <c r="W394" s="12"/>
      <c r="X394" s="12"/>
      <c r="Y394" s="12"/>
      <c r="Z394" s="12"/>
    </row>
    <row r="395" spans="1:26" ht="12.75" customHeight="1">
      <c r="A395" s="35"/>
      <c r="B395" s="35"/>
      <c r="C395" s="35"/>
      <c r="D395" s="35"/>
      <c r="E395" s="35"/>
      <c r="F395" s="35"/>
      <c r="G395" s="35"/>
      <c r="H395" s="35"/>
      <c r="I395" s="12"/>
      <c r="J395" s="12"/>
      <c r="K395" s="104"/>
      <c r="L395" s="163"/>
      <c r="M395" s="188"/>
      <c r="N395" s="189"/>
      <c r="O395" s="190"/>
      <c r="P395" s="102"/>
      <c r="Q395" s="12"/>
      <c r="R395" s="12"/>
      <c r="S395" s="12"/>
      <c r="T395" s="12"/>
      <c r="U395" s="12"/>
      <c r="V395" s="12"/>
      <c r="W395" s="12"/>
      <c r="X395" s="12"/>
      <c r="Y395" s="12"/>
      <c r="Z395" s="12"/>
    </row>
    <row r="396" spans="1:26">
      <c r="A396" s="12"/>
      <c r="B396" s="12"/>
      <c r="C396" s="12"/>
      <c r="D396" s="12"/>
      <c r="E396" s="12"/>
      <c r="F396" s="12"/>
      <c r="G396" s="12"/>
      <c r="H396" s="20"/>
      <c r="I396" s="12"/>
      <c r="J396" s="12"/>
      <c r="K396" s="4"/>
      <c r="L396" s="163"/>
      <c r="M396" s="188"/>
      <c r="N396" s="189"/>
      <c r="O396" s="190"/>
      <c r="P396" s="102"/>
      <c r="Q396" s="12"/>
      <c r="R396" s="12"/>
      <c r="S396" s="12"/>
      <c r="T396" s="12"/>
      <c r="U396" s="12"/>
      <c r="V396" s="12"/>
      <c r="W396" s="12"/>
      <c r="X396" s="12"/>
      <c r="Y396" s="12"/>
      <c r="Z396" s="12"/>
    </row>
    <row r="397" spans="1:26">
      <c r="A397" s="12"/>
      <c r="B397" s="12"/>
      <c r="C397" s="12"/>
      <c r="D397" s="12"/>
      <c r="E397" s="12"/>
      <c r="F397" s="12"/>
      <c r="G397" s="12"/>
      <c r="H397" s="20"/>
      <c r="I397" s="12"/>
      <c r="J397" s="12"/>
      <c r="K397" s="4"/>
      <c r="L397" s="163"/>
      <c r="M397" s="188"/>
      <c r="N397" s="189"/>
      <c r="O397" s="190"/>
      <c r="P397" s="102"/>
      <c r="Q397" s="12"/>
      <c r="R397" s="12"/>
      <c r="S397" s="12"/>
      <c r="T397" s="12"/>
      <c r="U397" s="12"/>
      <c r="V397" s="12"/>
      <c r="W397" s="12"/>
      <c r="X397" s="12"/>
      <c r="Y397" s="12"/>
      <c r="Z397" s="12"/>
    </row>
    <row r="398" spans="1:26">
      <c r="A398" s="12"/>
      <c r="B398" s="12"/>
      <c r="C398" s="12"/>
      <c r="D398" s="12"/>
      <c r="E398" s="12"/>
      <c r="F398" s="12"/>
      <c r="G398" s="12"/>
      <c r="H398" s="20"/>
      <c r="I398" s="12"/>
      <c r="J398" s="12"/>
      <c r="K398" s="4"/>
      <c r="L398" s="163"/>
      <c r="M398" s="188"/>
      <c r="N398" s="189"/>
      <c r="O398" s="190"/>
      <c r="P398" s="102"/>
      <c r="Q398" s="12"/>
      <c r="R398" s="12"/>
      <c r="S398" s="12"/>
      <c r="T398" s="12"/>
      <c r="U398" s="12"/>
      <c r="V398" s="12"/>
      <c r="W398" s="12"/>
      <c r="X398" s="12"/>
      <c r="Y398" s="12"/>
      <c r="Z398" s="12"/>
    </row>
    <row r="399" spans="1:26">
      <c r="A399" s="12"/>
      <c r="B399" s="12"/>
      <c r="C399" s="12"/>
      <c r="D399" s="12"/>
      <c r="E399" s="12"/>
      <c r="F399" s="12"/>
      <c r="G399" s="12"/>
      <c r="H399" s="12"/>
      <c r="I399" s="12"/>
      <c r="J399" s="12"/>
      <c r="K399" s="4"/>
      <c r="L399" s="163"/>
      <c r="M399" s="188"/>
      <c r="N399" s="189"/>
      <c r="O399" s="190"/>
      <c r="P399" s="102"/>
      <c r="Q399" s="12"/>
      <c r="R399" s="12"/>
      <c r="S399" s="12"/>
      <c r="T399" s="12"/>
      <c r="U399" s="12"/>
      <c r="V399" s="12"/>
      <c r="W399" s="12"/>
      <c r="X399" s="12"/>
      <c r="Y399" s="12"/>
      <c r="Z399" s="12"/>
    </row>
    <row r="400" spans="1:26" s="11" customFormat="1">
      <c r="A400" s="12"/>
      <c r="B400" s="12"/>
      <c r="C400" s="12"/>
      <c r="D400" s="12"/>
      <c r="E400" s="12"/>
      <c r="F400" s="12"/>
      <c r="G400" s="12"/>
      <c r="H400" s="12"/>
      <c r="I400" s="12"/>
      <c r="J400" s="12"/>
      <c r="K400" s="105"/>
      <c r="L400" s="163"/>
      <c r="M400" s="188"/>
      <c r="N400" s="189"/>
      <c r="O400" s="190"/>
      <c r="P400" s="102"/>
      <c r="Q400" s="12"/>
      <c r="R400" s="12"/>
      <c r="S400" s="12"/>
      <c r="T400" s="12"/>
      <c r="U400" s="105"/>
      <c r="V400" s="105"/>
      <c r="W400" s="105"/>
      <c r="X400" s="105"/>
      <c r="Y400" s="105"/>
      <c r="Z400" s="105"/>
    </row>
    <row r="401" spans="1:26" s="11" customFormat="1">
      <c r="A401" s="12"/>
      <c r="B401" s="12"/>
      <c r="C401" s="12"/>
      <c r="D401" s="12"/>
      <c r="E401" s="12"/>
      <c r="F401" s="12"/>
      <c r="G401" s="12"/>
      <c r="H401" s="12"/>
      <c r="I401" s="12"/>
      <c r="J401" s="12"/>
      <c r="K401" s="105"/>
      <c r="L401" s="163"/>
      <c r="M401" s="188"/>
      <c r="N401" s="189"/>
      <c r="O401" s="190"/>
      <c r="P401" s="102"/>
      <c r="Q401" s="12"/>
      <c r="R401" s="12"/>
      <c r="S401" s="12"/>
      <c r="T401" s="12"/>
      <c r="U401" s="105"/>
      <c r="V401" s="105"/>
      <c r="W401" s="105"/>
      <c r="X401" s="105"/>
      <c r="Y401" s="105"/>
      <c r="Z401" s="105"/>
    </row>
    <row r="402" spans="1:26" s="11" customFormat="1">
      <c r="A402" s="12"/>
      <c r="B402" s="12"/>
      <c r="C402" s="12"/>
      <c r="D402" s="12"/>
      <c r="E402" s="12"/>
      <c r="F402" s="12"/>
      <c r="G402" s="12"/>
      <c r="H402" s="12"/>
      <c r="I402" s="12"/>
      <c r="J402" s="12"/>
      <c r="K402" s="105"/>
      <c r="L402" s="163"/>
      <c r="M402" s="188"/>
      <c r="N402" s="189"/>
      <c r="O402" s="190"/>
      <c r="P402" s="102"/>
      <c r="Q402" s="12"/>
      <c r="R402" s="12"/>
      <c r="S402" s="12"/>
      <c r="T402" s="12"/>
      <c r="U402" s="105"/>
      <c r="V402" s="105"/>
      <c r="W402" s="105"/>
      <c r="X402" s="105"/>
      <c r="Y402" s="105"/>
      <c r="Z402" s="105"/>
    </row>
    <row r="403" spans="1:26">
      <c r="A403" s="12"/>
      <c r="B403" s="12"/>
      <c r="C403" s="12"/>
      <c r="D403" s="12"/>
      <c r="E403" s="12"/>
      <c r="F403" s="12"/>
      <c r="G403" s="12"/>
      <c r="H403" s="12"/>
      <c r="I403" s="12"/>
      <c r="J403" s="12"/>
      <c r="K403" s="12"/>
      <c r="L403" s="163"/>
      <c r="M403" s="188"/>
      <c r="N403" s="189"/>
      <c r="O403" s="190"/>
      <c r="P403" s="102"/>
      <c r="Q403" s="12"/>
      <c r="R403" s="12"/>
      <c r="S403" s="12"/>
      <c r="T403" s="12"/>
      <c r="U403" s="12"/>
      <c r="V403" s="12"/>
      <c r="W403" s="12"/>
      <c r="X403" s="12"/>
      <c r="Y403" s="12"/>
      <c r="Z403" s="12"/>
    </row>
    <row r="404" spans="1:26">
      <c r="A404" s="12"/>
      <c r="B404" s="12"/>
      <c r="C404" s="12"/>
      <c r="D404" s="12"/>
      <c r="E404" s="12"/>
      <c r="F404" s="12"/>
      <c r="G404" s="12"/>
      <c r="H404" s="12"/>
      <c r="I404" s="12"/>
      <c r="J404" s="12"/>
      <c r="K404" s="12"/>
      <c r="L404" s="163"/>
      <c r="M404" s="188"/>
      <c r="N404" s="189"/>
      <c r="O404" s="190"/>
      <c r="P404" s="102"/>
      <c r="Q404" s="12"/>
      <c r="R404" s="12"/>
      <c r="S404" s="12"/>
      <c r="T404" s="12"/>
      <c r="U404" s="12"/>
      <c r="V404" s="12"/>
      <c r="W404" s="12"/>
      <c r="X404" s="12"/>
      <c r="Y404" s="12"/>
      <c r="Z404" s="12"/>
    </row>
    <row r="405" spans="1:26" ht="13.5" thickBot="1">
      <c r="A405" s="12"/>
      <c r="B405" s="12"/>
      <c r="C405" s="12"/>
      <c r="D405" s="12"/>
      <c r="E405" s="12"/>
      <c r="F405" s="12"/>
      <c r="G405" s="12"/>
      <c r="H405" s="12"/>
      <c r="I405" s="12"/>
      <c r="J405" s="12"/>
      <c r="K405" s="12"/>
      <c r="L405" s="181"/>
      <c r="M405" s="191"/>
      <c r="N405" s="192"/>
      <c r="O405" s="193"/>
      <c r="P405" s="106"/>
      <c r="Q405" s="12"/>
      <c r="R405" s="12"/>
      <c r="S405" s="12"/>
      <c r="T405" s="12"/>
      <c r="U405" s="12"/>
      <c r="V405" s="12"/>
      <c r="W405" s="12"/>
      <c r="X405" s="12"/>
      <c r="Y405" s="12"/>
      <c r="Z405" s="12"/>
    </row>
    <row r="406" spans="1:26">
      <c r="A406" s="12"/>
      <c r="B406" s="12"/>
      <c r="C406" s="12"/>
      <c r="D406" s="12"/>
      <c r="E406" s="12"/>
      <c r="F406" s="12"/>
      <c r="G406" s="12"/>
      <c r="H406" s="12"/>
      <c r="I406" s="12"/>
      <c r="J406" s="12"/>
      <c r="K406" s="12"/>
      <c r="L406" s="107"/>
      <c r="M406" s="108"/>
      <c r="N406" s="109"/>
      <c r="O406" s="110"/>
      <c r="P406" s="111"/>
      <c r="Q406" s="20"/>
      <c r="R406" s="20"/>
      <c r="S406" s="20"/>
      <c r="T406" s="12"/>
      <c r="U406" s="12"/>
      <c r="V406" s="12"/>
      <c r="W406" s="12"/>
      <c r="X406" s="12"/>
      <c r="Y406" s="12"/>
      <c r="Z406" s="12"/>
    </row>
    <row r="407" spans="1:26" ht="12.75" customHeight="1">
      <c r="A407" s="12"/>
      <c r="B407" s="12"/>
      <c r="C407" s="12"/>
      <c r="D407" s="12"/>
      <c r="E407" s="12"/>
      <c r="F407" s="12"/>
      <c r="G407" s="12"/>
      <c r="H407" s="12"/>
      <c r="I407" s="12"/>
      <c r="J407" s="12"/>
      <c r="K407" s="12"/>
      <c r="L407" s="214"/>
      <c r="M407" s="214"/>
      <c r="N407" s="214"/>
      <c r="O407" s="214"/>
      <c r="P407" s="214"/>
      <c r="Q407" s="214"/>
      <c r="R407" s="214"/>
      <c r="S407" s="214"/>
      <c r="T407" s="214"/>
      <c r="U407" s="12"/>
      <c r="V407" s="12"/>
      <c r="W407" s="12"/>
      <c r="X407" s="12"/>
      <c r="Y407" s="12"/>
      <c r="Z407" s="12"/>
    </row>
    <row r="408" spans="1:26">
      <c r="A408" s="12"/>
      <c r="B408" s="12"/>
      <c r="C408" s="12"/>
      <c r="D408" s="12"/>
      <c r="E408" s="12"/>
      <c r="F408" s="12"/>
      <c r="G408" s="12"/>
      <c r="H408" s="12"/>
      <c r="I408" s="12"/>
      <c r="J408" s="12"/>
      <c r="K408" s="12"/>
      <c r="L408" s="214"/>
      <c r="M408" s="214"/>
      <c r="N408" s="214"/>
      <c r="O408" s="214"/>
      <c r="P408" s="214"/>
      <c r="Q408" s="214"/>
      <c r="R408" s="214"/>
      <c r="S408" s="214"/>
      <c r="T408" s="214"/>
      <c r="U408" s="12"/>
      <c r="V408" s="12"/>
      <c r="W408" s="12"/>
      <c r="X408" s="12"/>
      <c r="Y408" s="12"/>
      <c r="Z408" s="12"/>
    </row>
    <row r="409" spans="1:26">
      <c r="A409" s="12"/>
      <c r="B409" s="12"/>
      <c r="C409" s="12"/>
      <c r="D409" s="12"/>
      <c r="E409" s="12"/>
      <c r="F409" s="12"/>
      <c r="G409" s="12"/>
      <c r="H409" s="12"/>
      <c r="I409" s="12"/>
      <c r="J409" s="12"/>
      <c r="K409" s="12"/>
      <c r="L409" s="214"/>
      <c r="M409" s="214"/>
      <c r="N409" s="214"/>
      <c r="O409" s="214"/>
      <c r="P409" s="214"/>
      <c r="Q409" s="214"/>
      <c r="R409" s="214"/>
      <c r="S409" s="214"/>
      <c r="T409" s="214"/>
      <c r="U409" s="12"/>
      <c r="V409" s="12"/>
      <c r="W409" s="12"/>
      <c r="X409" s="12"/>
      <c r="Y409" s="12"/>
      <c r="Z409" s="12"/>
    </row>
    <row r="410" spans="1:26">
      <c r="A410" s="12"/>
      <c r="B410" s="12"/>
      <c r="C410" s="12"/>
      <c r="D410" s="12"/>
      <c r="E410" s="12"/>
      <c r="F410" s="12"/>
      <c r="G410" s="12"/>
      <c r="H410" s="12"/>
      <c r="I410" s="12"/>
      <c r="J410" s="12"/>
      <c r="K410" s="12"/>
      <c r="L410" s="12"/>
      <c r="M410" s="108"/>
      <c r="N410" s="109"/>
      <c r="O410" s="110"/>
      <c r="P410" s="111"/>
      <c r="Q410" s="20"/>
      <c r="R410" s="20"/>
      <c r="S410" s="20"/>
      <c r="T410" s="12"/>
      <c r="U410" s="12"/>
      <c r="V410" s="12"/>
      <c r="W410" s="12"/>
      <c r="X410" s="12"/>
      <c r="Y410" s="12"/>
      <c r="Z410" s="12"/>
    </row>
    <row r="411" spans="1:26">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3" ht="12.75" customHeight="1"/>
  </sheetData>
  <mergeCells count="47">
    <mergeCell ref="L407:T409"/>
    <mergeCell ref="A262:I262"/>
    <mergeCell ref="A263:I263"/>
    <mergeCell ref="A293:I294"/>
    <mergeCell ref="A290:I290"/>
    <mergeCell ref="L360:T365"/>
    <mergeCell ref="H308:I308"/>
    <mergeCell ref="A356:I357"/>
    <mergeCell ref="F308:G308"/>
    <mergeCell ref="A350:I351"/>
    <mergeCell ref="A346:I347"/>
    <mergeCell ref="A323:A326"/>
    <mergeCell ref="A266:I269"/>
    <mergeCell ref="A281:I283"/>
    <mergeCell ref="A286:I287"/>
    <mergeCell ref="A392:I394"/>
    <mergeCell ref="A3:G3"/>
    <mergeCell ref="B99:D99"/>
    <mergeCell ref="A6:I10"/>
    <mergeCell ref="A12:I12"/>
    <mergeCell ref="A24:I25"/>
    <mergeCell ref="A27:I28"/>
    <mergeCell ref="A39:I40"/>
    <mergeCell ref="C60:I61"/>
    <mergeCell ref="A63:I63"/>
    <mergeCell ref="A17:I19"/>
    <mergeCell ref="A14:I14"/>
    <mergeCell ref="A64:I66"/>
    <mergeCell ref="A68:I70"/>
    <mergeCell ref="A21:I22"/>
    <mergeCell ref="A96:I97"/>
    <mergeCell ref="A301:I304"/>
    <mergeCell ref="A153:I154"/>
    <mergeCell ref="D71:I79"/>
    <mergeCell ref="A80:D81"/>
    <mergeCell ref="A297:I298"/>
    <mergeCell ref="A188:I190"/>
    <mergeCell ref="A192:I192"/>
    <mergeCell ref="A260:I261"/>
    <mergeCell ref="A217:I218"/>
    <mergeCell ref="A231:I232"/>
    <mergeCell ref="A141:I143"/>
    <mergeCell ref="A184:I185"/>
    <mergeCell ref="A157:I159"/>
    <mergeCell ref="A161:I162"/>
    <mergeCell ref="A170:I172"/>
    <mergeCell ref="A134:I137"/>
  </mergeCells>
  <phoneticPr fontId="0" type="noConversion"/>
  <printOptions headings="1" gridLines="1"/>
  <pageMargins left="0.5" right="0.5" top="1" bottom="1" header="0.5" footer="0.5"/>
  <pageSetup scale="96" orientation="portrait" r:id="rId1"/>
  <headerFooter alignWithMargins="0"/>
  <rowBreaks count="1" manualBreakCount="1">
    <brk id="98"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Mini Case</vt:lpstr>
      <vt:lpstr>'Mini Case'!Print_Area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Bonds</dc:title>
  <dc:subject>Mini Case Sheets</dc:subject>
  <dc:creator>Bart Kreps and Mike Ehrhardt</dc:creator>
  <cp:lastModifiedBy>caoxi</cp:lastModifiedBy>
  <cp:lastPrinted>2000-12-03T20:27:19Z</cp:lastPrinted>
  <dcterms:created xsi:type="dcterms:W3CDTF">1999-08-19T22:07:38Z</dcterms:created>
  <dcterms:modified xsi:type="dcterms:W3CDTF">2020-01-30T07:29:57Z</dcterms:modified>
</cp:coreProperties>
</file>