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/>
  <bookViews>
    <workbookView xWindow="-135" yWindow="165" windowWidth="16695" windowHeight="10380"/>
  </bookViews>
  <sheets>
    <sheet name="S,X,T,sigma" sheetId="3" r:id="rId1"/>
    <sheet name="S" sheetId="9" r:id="rId2"/>
    <sheet name="X" sheetId="8" r:id="rId3"/>
    <sheet name="T" sheetId="7" r:id="rId4"/>
    <sheet name="sigma" sheetId="6" r:id="rId5"/>
    <sheet name="r" sheetId="10" r:id="rId6"/>
  </sheets>
  <calcPr calcId="124519"/>
</workbook>
</file>

<file path=xl/calcChain.xml><?xml version="1.0" encoding="utf-8"?>
<calcChain xmlns="http://schemas.openxmlformats.org/spreadsheetml/2006/main">
  <c r="C2" i="10"/>
  <c r="D2"/>
  <c r="D36" s="1"/>
  <c r="E2"/>
  <c r="F2"/>
  <c r="F36" s="1"/>
  <c r="G2"/>
  <c r="H2"/>
  <c r="I2" s="1"/>
  <c r="I4" s="1"/>
  <c r="H4"/>
  <c r="C36"/>
  <c r="E36"/>
  <c r="G36"/>
  <c r="G41"/>
  <c r="D42"/>
  <c r="F42"/>
  <c r="E43"/>
  <c r="G43"/>
  <c r="D44"/>
  <c r="F44"/>
  <c r="G45"/>
  <c r="D46"/>
  <c r="F46"/>
  <c r="E47"/>
  <c r="G47"/>
  <c r="D48"/>
  <c r="F48"/>
  <c r="G49"/>
  <c r="D50"/>
  <c r="F50"/>
  <c r="E51"/>
  <c r="G51"/>
  <c r="C52"/>
  <c r="E52"/>
  <c r="G52"/>
  <c r="C53"/>
  <c r="F53"/>
  <c r="G54"/>
  <c r="C55"/>
  <c r="F55"/>
  <c r="E56"/>
  <c r="G56"/>
  <c r="C57"/>
  <c r="F57"/>
  <c r="G58"/>
  <c r="C59"/>
  <c r="F59"/>
  <c r="E60"/>
  <c r="G60"/>
  <c r="C61"/>
  <c r="F61"/>
  <c r="G62"/>
  <c r="C63"/>
  <c r="F63"/>
  <c r="D64"/>
  <c r="F64"/>
  <c r="D65"/>
  <c r="G65"/>
  <c r="C66"/>
  <c r="F66"/>
  <c r="D67"/>
  <c r="G67"/>
  <c r="C68"/>
  <c r="F68"/>
  <c r="D69"/>
  <c r="G69"/>
  <c r="C70"/>
  <c r="F70"/>
  <c r="D71"/>
  <c r="G71"/>
  <c r="C72"/>
  <c r="F72"/>
  <c r="D73"/>
  <c r="G73"/>
  <c r="C74"/>
  <c r="F74"/>
  <c r="D75"/>
  <c r="G75"/>
  <c r="C76"/>
  <c r="G76"/>
  <c r="C77"/>
  <c r="D78"/>
  <c r="G78"/>
  <c r="C79"/>
  <c r="E79"/>
  <c r="D80"/>
  <c r="G80"/>
  <c r="C81"/>
  <c r="D82"/>
  <c r="G82"/>
  <c r="C83"/>
  <c r="E83"/>
  <c r="D84"/>
  <c r="G84"/>
  <c r="C85"/>
  <c r="D86"/>
  <c r="G86"/>
  <c r="C87"/>
  <c r="D87"/>
  <c r="E87"/>
  <c r="G87"/>
  <c r="H87"/>
  <c r="I87" s="1"/>
  <c r="K87" s="1"/>
  <c r="J87"/>
  <c r="L87" s="1"/>
  <c r="C88"/>
  <c r="D88"/>
  <c r="F88"/>
  <c r="G88"/>
  <c r="C89"/>
  <c r="D89"/>
  <c r="F89"/>
  <c r="C90"/>
  <c r="D90"/>
  <c r="E90"/>
  <c r="F90"/>
  <c r="H90"/>
  <c r="I90" s="1"/>
  <c r="K90" s="1"/>
  <c r="J90"/>
  <c r="L90" s="1"/>
  <c r="C91"/>
  <c r="D91"/>
  <c r="F91"/>
  <c r="C92"/>
  <c r="D92"/>
  <c r="E92"/>
  <c r="F92"/>
  <c r="H92"/>
  <c r="I92" s="1"/>
  <c r="K92" s="1"/>
  <c r="J92"/>
  <c r="L92" s="1"/>
  <c r="C93"/>
  <c r="D93"/>
  <c r="F93"/>
  <c r="C94"/>
  <c r="D94"/>
  <c r="E94"/>
  <c r="F94"/>
  <c r="H94"/>
  <c r="I94" s="1"/>
  <c r="K94" s="1"/>
  <c r="J94"/>
  <c r="L94" s="1"/>
  <c r="C95"/>
  <c r="D95"/>
  <c r="F95"/>
  <c r="C96"/>
  <c r="D96"/>
  <c r="E96"/>
  <c r="F96"/>
  <c r="H96"/>
  <c r="I96" s="1"/>
  <c r="K96" s="1"/>
  <c r="J96"/>
  <c r="L96" s="1"/>
  <c r="C97"/>
  <c r="D97"/>
  <c r="F97"/>
  <c r="C98"/>
  <c r="D98"/>
  <c r="E98"/>
  <c r="F98"/>
  <c r="H98"/>
  <c r="I98" s="1"/>
  <c r="K98" s="1"/>
  <c r="J98"/>
  <c r="L98" s="1"/>
  <c r="C99"/>
  <c r="D99"/>
  <c r="F99"/>
  <c r="C100"/>
  <c r="D100"/>
  <c r="E100"/>
  <c r="F100"/>
  <c r="G100"/>
  <c r="C2" i="9"/>
  <c r="D2"/>
  <c r="E2"/>
  <c r="E36" s="1"/>
  <c r="E42" s="1"/>
  <c r="F2"/>
  <c r="G2"/>
  <c r="G36" s="1"/>
  <c r="G44" s="1"/>
  <c r="D36"/>
  <c r="D41" s="1"/>
  <c r="F36"/>
  <c r="F41"/>
  <c r="G42"/>
  <c r="D43"/>
  <c r="F43"/>
  <c r="E44"/>
  <c r="F45"/>
  <c r="G46"/>
  <c r="D47"/>
  <c r="F47"/>
  <c r="E48"/>
  <c r="F49"/>
  <c r="G50"/>
  <c r="D51"/>
  <c r="F51"/>
  <c r="D52"/>
  <c r="F52"/>
  <c r="E53"/>
  <c r="F54"/>
  <c r="G55"/>
  <c r="F56"/>
  <c r="E57"/>
  <c r="F58"/>
  <c r="G59"/>
  <c r="F60"/>
  <c r="E61"/>
  <c r="F62"/>
  <c r="G63"/>
  <c r="G64"/>
  <c r="F65"/>
  <c r="D66"/>
  <c r="F67"/>
  <c r="G68"/>
  <c r="F69"/>
  <c r="D70"/>
  <c r="F71"/>
  <c r="G72"/>
  <c r="F73"/>
  <c r="D74"/>
  <c r="F75"/>
  <c r="F76"/>
  <c r="G77"/>
  <c r="E78"/>
  <c r="D79"/>
  <c r="G79"/>
  <c r="E80"/>
  <c r="D81"/>
  <c r="G81"/>
  <c r="E82"/>
  <c r="D83"/>
  <c r="G83"/>
  <c r="E84"/>
  <c r="D85"/>
  <c r="G85"/>
  <c r="E86"/>
  <c r="D87"/>
  <c r="G87"/>
  <c r="E88"/>
  <c r="G88"/>
  <c r="E89"/>
  <c r="D90"/>
  <c r="F90"/>
  <c r="E91"/>
  <c r="D92"/>
  <c r="F92"/>
  <c r="E93"/>
  <c r="D94"/>
  <c r="F94"/>
  <c r="E95"/>
  <c r="D96"/>
  <c r="F96"/>
  <c r="E97"/>
  <c r="D98"/>
  <c r="F98"/>
  <c r="E99"/>
  <c r="D100"/>
  <c r="F100"/>
  <c r="C2" i="3"/>
  <c r="D2"/>
  <c r="D36" s="1"/>
  <c r="D44" s="1"/>
  <c r="E2"/>
  <c r="F2"/>
  <c r="F36" s="1"/>
  <c r="F42" s="1"/>
  <c r="G2"/>
  <c r="H2"/>
  <c r="I2" s="1"/>
  <c r="I4" s="1"/>
  <c r="H4"/>
  <c r="B3" s="1"/>
  <c r="B4" s="1"/>
  <c r="C36"/>
  <c r="E36"/>
  <c r="E41" s="1"/>
  <c r="G36"/>
  <c r="G42" s="1"/>
  <c r="G41"/>
  <c r="D42"/>
  <c r="E43"/>
  <c r="G43"/>
  <c r="F44"/>
  <c r="G44"/>
  <c r="E45"/>
  <c r="G45"/>
  <c r="D46"/>
  <c r="F46"/>
  <c r="G46"/>
  <c r="E47"/>
  <c r="G47"/>
  <c r="D48"/>
  <c r="F48"/>
  <c r="G48"/>
  <c r="E49"/>
  <c r="G49"/>
  <c r="D50"/>
  <c r="F50"/>
  <c r="G50"/>
  <c r="D51"/>
  <c r="E51"/>
  <c r="F51"/>
  <c r="G51"/>
  <c r="H51" s="1"/>
  <c r="C52"/>
  <c r="H52" s="1"/>
  <c r="D52"/>
  <c r="E52"/>
  <c r="F52"/>
  <c r="G52"/>
  <c r="C53"/>
  <c r="F53"/>
  <c r="G53"/>
  <c r="C54"/>
  <c r="E54"/>
  <c r="F54"/>
  <c r="G54"/>
  <c r="H54" s="1"/>
  <c r="C55"/>
  <c r="F55"/>
  <c r="G55"/>
  <c r="C56"/>
  <c r="E56"/>
  <c r="F56"/>
  <c r="G56"/>
  <c r="H56" s="1"/>
  <c r="C57"/>
  <c r="E57"/>
  <c r="F57"/>
  <c r="G57"/>
  <c r="H57"/>
  <c r="I57" s="1"/>
  <c r="K57" s="1"/>
  <c r="L57" s="1"/>
  <c r="J57"/>
  <c r="C58"/>
  <c r="E58"/>
  <c r="F58"/>
  <c r="G58"/>
  <c r="H58" s="1"/>
  <c r="C59"/>
  <c r="E59"/>
  <c r="F59"/>
  <c r="G59"/>
  <c r="H59"/>
  <c r="I59" s="1"/>
  <c r="K59" s="1"/>
  <c r="L59" s="1"/>
  <c r="J59"/>
  <c r="C60"/>
  <c r="E60"/>
  <c r="F60"/>
  <c r="G60"/>
  <c r="H60" s="1"/>
  <c r="C61"/>
  <c r="E61"/>
  <c r="F61"/>
  <c r="G61"/>
  <c r="H61"/>
  <c r="I61" s="1"/>
  <c r="K61" s="1"/>
  <c r="L61" s="1"/>
  <c r="J61"/>
  <c r="C62"/>
  <c r="E62"/>
  <c r="F62"/>
  <c r="G62"/>
  <c r="H62" s="1"/>
  <c r="C63"/>
  <c r="E63"/>
  <c r="F63"/>
  <c r="G63"/>
  <c r="H63"/>
  <c r="I63" s="1"/>
  <c r="K63" s="1"/>
  <c r="L63" s="1"/>
  <c r="J63"/>
  <c r="C64"/>
  <c r="D64"/>
  <c r="E64"/>
  <c r="F64"/>
  <c r="G64"/>
  <c r="H64"/>
  <c r="I64" s="1"/>
  <c r="K64" s="1"/>
  <c r="J64"/>
  <c r="L64" s="1"/>
  <c r="C65"/>
  <c r="D65"/>
  <c r="F65"/>
  <c r="G65"/>
  <c r="C66"/>
  <c r="D66"/>
  <c r="F66"/>
  <c r="G66"/>
  <c r="H66"/>
  <c r="I66" s="1"/>
  <c r="K66" s="1"/>
  <c r="C67"/>
  <c r="D67"/>
  <c r="F67"/>
  <c r="G67"/>
  <c r="C68"/>
  <c r="D68"/>
  <c r="F68"/>
  <c r="G68"/>
  <c r="H68"/>
  <c r="I68" s="1"/>
  <c r="K68" s="1"/>
  <c r="J68"/>
  <c r="L68" s="1"/>
  <c r="C69"/>
  <c r="D69"/>
  <c r="F69"/>
  <c r="G69"/>
  <c r="C70"/>
  <c r="D70"/>
  <c r="F70"/>
  <c r="G70"/>
  <c r="H70"/>
  <c r="I70" s="1"/>
  <c r="K70" s="1"/>
  <c r="C71"/>
  <c r="D71"/>
  <c r="F71"/>
  <c r="G71"/>
  <c r="C72"/>
  <c r="D72"/>
  <c r="F72"/>
  <c r="G72"/>
  <c r="H72"/>
  <c r="I72" s="1"/>
  <c r="K72" s="1"/>
  <c r="J72"/>
  <c r="L72" s="1"/>
  <c r="C73"/>
  <c r="D73"/>
  <c r="F73"/>
  <c r="G73"/>
  <c r="C74"/>
  <c r="D74"/>
  <c r="F74"/>
  <c r="G74"/>
  <c r="H74"/>
  <c r="I74" s="1"/>
  <c r="K74" s="1"/>
  <c r="C75"/>
  <c r="D75"/>
  <c r="F75"/>
  <c r="G75"/>
  <c r="C76"/>
  <c r="D76"/>
  <c r="E76"/>
  <c r="F76"/>
  <c r="G76"/>
  <c r="C77"/>
  <c r="D77"/>
  <c r="E77"/>
  <c r="G77"/>
  <c r="H77"/>
  <c r="I77" s="1"/>
  <c r="K77" s="1"/>
  <c r="J77"/>
  <c r="L77" s="1"/>
  <c r="C78"/>
  <c r="D78"/>
  <c r="E78"/>
  <c r="G78"/>
  <c r="C79"/>
  <c r="D79"/>
  <c r="E79"/>
  <c r="G79"/>
  <c r="H79"/>
  <c r="I79" s="1"/>
  <c r="K79" s="1"/>
  <c r="C80"/>
  <c r="D80"/>
  <c r="E80"/>
  <c r="G80"/>
  <c r="C81"/>
  <c r="D81"/>
  <c r="E81"/>
  <c r="G81"/>
  <c r="H81"/>
  <c r="I81" s="1"/>
  <c r="K81" s="1"/>
  <c r="J81"/>
  <c r="L81" s="1"/>
  <c r="C82"/>
  <c r="D82"/>
  <c r="E82"/>
  <c r="G82"/>
  <c r="C83"/>
  <c r="D83"/>
  <c r="E83"/>
  <c r="G83"/>
  <c r="H83"/>
  <c r="I83" s="1"/>
  <c r="K83" s="1"/>
  <c r="C84"/>
  <c r="D84"/>
  <c r="E84"/>
  <c r="G84"/>
  <c r="C85"/>
  <c r="D85"/>
  <c r="E85"/>
  <c r="G85"/>
  <c r="H85"/>
  <c r="I85" s="1"/>
  <c r="K85" s="1"/>
  <c r="J85"/>
  <c r="L85" s="1"/>
  <c r="C86"/>
  <c r="D86"/>
  <c r="E86"/>
  <c r="G86"/>
  <c r="C87"/>
  <c r="D87"/>
  <c r="E87"/>
  <c r="G87"/>
  <c r="H87"/>
  <c r="I87" s="1"/>
  <c r="K87" s="1"/>
  <c r="C88"/>
  <c r="D88"/>
  <c r="E88"/>
  <c r="F88"/>
  <c r="G88"/>
  <c r="H88"/>
  <c r="I88" s="1"/>
  <c r="K88" s="1"/>
  <c r="J88"/>
  <c r="L88" s="1"/>
  <c r="C89"/>
  <c r="D89"/>
  <c r="E89"/>
  <c r="F89"/>
  <c r="C90"/>
  <c r="D90"/>
  <c r="E90"/>
  <c r="F90"/>
  <c r="H90"/>
  <c r="I90" s="1"/>
  <c r="K90" s="1"/>
  <c r="C91"/>
  <c r="D91"/>
  <c r="E91"/>
  <c r="F91"/>
  <c r="C92"/>
  <c r="D92"/>
  <c r="E92"/>
  <c r="F92"/>
  <c r="H92"/>
  <c r="I92" s="1"/>
  <c r="K92" s="1"/>
  <c r="J92"/>
  <c r="L92" s="1"/>
  <c r="C93"/>
  <c r="D93"/>
  <c r="E93"/>
  <c r="F93"/>
  <c r="C94"/>
  <c r="D94"/>
  <c r="E94"/>
  <c r="F94"/>
  <c r="H94"/>
  <c r="I94" s="1"/>
  <c r="K94" s="1"/>
  <c r="C95"/>
  <c r="D95"/>
  <c r="E95"/>
  <c r="F95"/>
  <c r="C96"/>
  <c r="D96"/>
  <c r="E96"/>
  <c r="F96"/>
  <c r="H96"/>
  <c r="I96" s="1"/>
  <c r="K96" s="1"/>
  <c r="L96" s="1"/>
  <c r="J96"/>
  <c r="C97"/>
  <c r="D97"/>
  <c r="H97" s="1"/>
  <c r="E97"/>
  <c r="F97"/>
  <c r="C98"/>
  <c r="D98"/>
  <c r="E98"/>
  <c r="F98"/>
  <c r="H98"/>
  <c r="I98" s="1"/>
  <c r="K98" s="1"/>
  <c r="L98" s="1"/>
  <c r="J98"/>
  <c r="C99"/>
  <c r="D99"/>
  <c r="H99" s="1"/>
  <c r="E99"/>
  <c r="F99"/>
  <c r="C100"/>
  <c r="H100" s="1"/>
  <c r="D100"/>
  <c r="E100"/>
  <c r="F100"/>
  <c r="G100"/>
  <c r="C2" i="6"/>
  <c r="H2" s="1"/>
  <c r="D2"/>
  <c r="E2"/>
  <c r="E36" s="1"/>
  <c r="F2"/>
  <c r="G2"/>
  <c r="G36" s="1"/>
  <c r="D36"/>
  <c r="D42" s="1"/>
  <c r="F36"/>
  <c r="F42" s="1"/>
  <c r="D41"/>
  <c r="F41"/>
  <c r="D43"/>
  <c r="F43"/>
  <c r="D45"/>
  <c r="F45"/>
  <c r="D47"/>
  <c r="F47"/>
  <c r="D49"/>
  <c r="F49"/>
  <c r="D51"/>
  <c r="F51"/>
  <c r="D52"/>
  <c r="F52"/>
  <c r="F54"/>
  <c r="F56"/>
  <c r="F58"/>
  <c r="F60"/>
  <c r="F62"/>
  <c r="F65"/>
  <c r="D66"/>
  <c r="F67"/>
  <c r="D68"/>
  <c r="F69"/>
  <c r="D70"/>
  <c r="D71"/>
  <c r="F71"/>
  <c r="D72"/>
  <c r="F72"/>
  <c r="D73"/>
  <c r="F73"/>
  <c r="D74"/>
  <c r="F74"/>
  <c r="D75"/>
  <c r="F75"/>
  <c r="D76"/>
  <c r="F76"/>
  <c r="D77"/>
  <c r="D78"/>
  <c r="E78"/>
  <c r="D79"/>
  <c r="G79"/>
  <c r="D80"/>
  <c r="E80"/>
  <c r="D81"/>
  <c r="G81"/>
  <c r="D82"/>
  <c r="E82"/>
  <c r="D83"/>
  <c r="G83"/>
  <c r="D84"/>
  <c r="E84"/>
  <c r="D85"/>
  <c r="G85"/>
  <c r="D86"/>
  <c r="E86"/>
  <c r="D87"/>
  <c r="G87"/>
  <c r="D88"/>
  <c r="E88"/>
  <c r="F88"/>
  <c r="G88"/>
  <c r="D89"/>
  <c r="E89"/>
  <c r="F89"/>
  <c r="D90"/>
  <c r="F90"/>
  <c r="D91"/>
  <c r="E91"/>
  <c r="F91"/>
  <c r="D92"/>
  <c r="F92"/>
  <c r="D93"/>
  <c r="E93"/>
  <c r="F93"/>
  <c r="D94"/>
  <c r="F94"/>
  <c r="D95"/>
  <c r="E95"/>
  <c r="F95"/>
  <c r="D96"/>
  <c r="F96"/>
  <c r="D97"/>
  <c r="E97"/>
  <c r="F97"/>
  <c r="D98"/>
  <c r="F98"/>
  <c r="D99"/>
  <c r="E99"/>
  <c r="F99"/>
  <c r="D100"/>
  <c r="F100"/>
  <c r="C2" i="7"/>
  <c r="D2"/>
  <c r="D36" s="1"/>
  <c r="D44" s="1"/>
  <c r="E2"/>
  <c r="F2"/>
  <c r="F36" s="1"/>
  <c r="F42" s="1"/>
  <c r="G2"/>
  <c r="H2"/>
  <c r="I2" s="1"/>
  <c r="I4" s="1"/>
  <c r="H4"/>
  <c r="B3" s="1"/>
  <c r="B4" s="1"/>
  <c r="C36"/>
  <c r="E36"/>
  <c r="E41" s="1"/>
  <c r="G36"/>
  <c r="G41"/>
  <c r="D42"/>
  <c r="E43"/>
  <c r="G43"/>
  <c r="F44"/>
  <c r="G45"/>
  <c r="D46"/>
  <c r="E47"/>
  <c r="G47"/>
  <c r="F48"/>
  <c r="G49"/>
  <c r="D50"/>
  <c r="E51"/>
  <c r="G51"/>
  <c r="C52"/>
  <c r="E52"/>
  <c r="G52"/>
  <c r="C53"/>
  <c r="F53"/>
  <c r="G54"/>
  <c r="C55"/>
  <c r="F55"/>
  <c r="E56"/>
  <c r="G56"/>
  <c r="C57"/>
  <c r="F57"/>
  <c r="G58"/>
  <c r="C59"/>
  <c r="F59"/>
  <c r="E60"/>
  <c r="G60"/>
  <c r="C61"/>
  <c r="F61"/>
  <c r="C62"/>
  <c r="E62"/>
  <c r="F62"/>
  <c r="G62"/>
  <c r="H62"/>
  <c r="I62" s="1"/>
  <c r="K62" s="1"/>
  <c r="L62" s="1"/>
  <c r="J62"/>
  <c r="C63"/>
  <c r="E63"/>
  <c r="F63"/>
  <c r="G63"/>
  <c r="H63" s="1"/>
  <c r="C64"/>
  <c r="H64" s="1"/>
  <c r="D64"/>
  <c r="E64"/>
  <c r="F64"/>
  <c r="G64"/>
  <c r="C65"/>
  <c r="D65"/>
  <c r="F65"/>
  <c r="G65"/>
  <c r="H65"/>
  <c r="I65" s="1"/>
  <c r="K65" s="1"/>
  <c r="L65" s="1"/>
  <c r="J65"/>
  <c r="C66"/>
  <c r="D66"/>
  <c r="H66" s="1"/>
  <c r="F66"/>
  <c r="G66"/>
  <c r="C67"/>
  <c r="D67"/>
  <c r="F67"/>
  <c r="G67"/>
  <c r="H67"/>
  <c r="I67" s="1"/>
  <c r="K67" s="1"/>
  <c r="L67" s="1"/>
  <c r="J67"/>
  <c r="C68"/>
  <c r="D68"/>
  <c r="H68" s="1"/>
  <c r="F68"/>
  <c r="G68"/>
  <c r="C69"/>
  <c r="D69"/>
  <c r="F69"/>
  <c r="G69"/>
  <c r="H69"/>
  <c r="I69" s="1"/>
  <c r="K69" s="1"/>
  <c r="L69" s="1"/>
  <c r="J69"/>
  <c r="C70"/>
  <c r="D70"/>
  <c r="H70" s="1"/>
  <c r="F70"/>
  <c r="G70"/>
  <c r="C71"/>
  <c r="D71"/>
  <c r="F71"/>
  <c r="G71"/>
  <c r="H71"/>
  <c r="I71" s="1"/>
  <c r="K71" s="1"/>
  <c r="L71" s="1"/>
  <c r="J71"/>
  <c r="C72"/>
  <c r="D72"/>
  <c r="H72" s="1"/>
  <c r="F72"/>
  <c r="G72"/>
  <c r="C73"/>
  <c r="D73"/>
  <c r="F73"/>
  <c r="G73"/>
  <c r="H73"/>
  <c r="I73" s="1"/>
  <c r="K73" s="1"/>
  <c r="L73" s="1"/>
  <c r="J73"/>
  <c r="C74"/>
  <c r="D74"/>
  <c r="H74" s="1"/>
  <c r="F74"/>
  <c r="G74"/>
  <c r="C75"/>
  <c r="D75"/>
  <c r="F75"/>
  <c r="G75"/>
  <c r="H75"/>
  <c r="I75" s="1"/>
  <c r="K75" s="1"/>
  <c r="L75" s="1"/>
  <c r="J75"/>
  <c r="C76"/>
  <c r="D76"/>
  <c r="E76"/>
  <c r="F76"/>
  <c r="G76"/>
  <c r="H76"/>
  <c r="I76" s="1"/>
  <c r="K76" s="1"/>
  <c r="L76" s="1"/>
  <c r="J76"/>
  <c r="C77"/>
  <c r="D77"/>
  <c r="H77" s="1"/>
  <c r="E77"/>
  <c r="G77"/>
  <c r="C78"/>
  <c r="D78"/>
  <c r="E78"/>
  <c r="G78"/>
  <c r="H78"/>
  <c r="I78" s="1"/>
  <c r="K78" s="1"/>
  <c r="L78" s="1"/>
  <c r="J78"/>
  <c r="C79"/>
  <c r="D79"/>
  <c r="H79" s="1"/>
  <c r="E79"/>
  <c r="G79"/>
  <c r="C80"/>
  <c r="D80"/>
  <c r="E80"/>
  <c r="G80"/>
  <c r="H80"/>
  <c r="I80" s="1"/>
  <c r="K80" s="1"/>
  <c r="L80" s="1"/>
  <c r="J80"/>
  <c r="C81"/>
  <c r="D81"/>
  <c r="H81" s="1"/>
  <c r="E81"/>
  <c r="G81"/>
  <c r="C82"/>
  <c r="D82"/>
  <c r="E82"/>
  <c r="G82"/>
  <c r="H82"/>
  <c r="I82" s="1"/>
  <c r="K82" s="1"/>
  <c r="L82" s="1"/>
  <c r="J82"/>
  <c r="C83"/>
  <c r="D83"/>
  <c r="H83" s="1"/>
  <c r="E83"/>
  <c r="G83"/>
  <c r="C84"/>
  <c r="D84"/>
  <c r="E84"/>
  <c r="G84"/>
  <c r="H84"/>
  <c r="I84" s="1"/>
  <c r="K84" s="1"/>
  <c r="L84" s="1"/>
  <c r="J84"/>
  <c r="C85"/>
  <c r="D85"/>
  <c r="H85" s="1"/>
  <c r="E85"/>
  <c r="G85"/>
  <c r="C86"/>
  <c r="D86"/>
  <c r="E86"/>
  <c r="G86"/>
  <c r="H86"/>
  <c r="I86" s="1"/>
  <c r="K86" s="1"/>
  <c r="L86" s="1"/>
  <c r="J86"/>
  <c r="C87"/>
  <c r="D87"/>
  <c r="H87" s="1"/>
  <c r="E87"/>
  <c r="G87"/>
  <c r="C88"/>
  <c r="H88" s="1"/>
  <c r="D88"/>
  <c r="E88"/>
  <c r="F88"/>
  <c r="G88"/>
  <c r="C89"/>
  <c r="D89"/>
  <c r="E89"/>
  <c r="F89"/>
  <c r="H89"/>
  <c r="I89" s="1"/>
  <c r="K89" s="1"/>
  <c r="L89" s="1"/>
  <c r="J89"/>
  <c r="C90"/>
  <c r="D90"/>
  <c r="H90" s="1"/>
  <c r="E90"/>
  <c r="F90"/>
  <c r="C91"/>
  <c r="D91"/>
  <c r="E91"/>
  <c r="F91"/>
  <c r="H91"/>
  <c r="I91" s="1"/>
  <c r="K91" s="1"/>
  <c r="L91" s="1"/>
  <c r="J91"/>
  <c r="C92"/>
  <c r="D92"/>
  <c r="H92" s="1"/>
  <c r="E92"/>
  <c r="F92"/>
  <c r="C93"/>
  <c r="D93"/>
  <c r="E93"/>
  <c r="F93"/>
  <c r="H93"/>
  <c r="I93" s="1"/>
  <c r="K93" s="1"/>
  <c r="L93" s="1"/>
  <c r="J93"/>
  <c r="C94"/>
  <c r="D94"/>
  <c r="H94" s="1"/>
  <c r="E94"/>
  <c r="F94"/>
  <c r="C95"/>
  <c r="D95"/>
  <c r="E95"/>
  <c r="F95"/>
  <c r="H95"/>
  <c r="I95" s="1"/>
  <c r="K95" s="1"/>
  <c r="L95" s="1"/>
  <c r="J95"/>
  <c r="C96"/>
  <c r="D96"/>
  <c r="H96" s="1"/>
  <c r="E96"/>
  <c r="F96"/>
  <c r="C97"/>
  <c r="D97"/>
  <c r="E97"/>
  <c r="F97"/>
  <c r="H97"/>
  <c r="I97" s="1"/>
  <c r="K97" s="1"/>
  <c r="L97" s="1"/>
  <c r="J97"/>
  <c r="C98"/>
  <c r="D98"/>
  <c r="H98" s="1"/>
  <c r="E98"/>
  <c r="F98"/>
  <c r="C99"/>
  <c r="D99"/>
  <c r="E99"/>
  <c r="F99"/>
  <c r="H99"/>
  <c r="I99" s="1"/>
  <c r="K99" s="1"/>
  <c r="L99" s="1"/>
  <c r="J99"/>
  <c r="C100"/>
  <c r="D100"/>
  <c r="E100"/>
  <c r="F100"/>
  <c r="G100"/>
  <c r="H100"/>
  <c r="I100" s="1"/>
  <c r="K100" s="1"/>
  <c r="L100" s="1"/>
  <c r="J100"/>
  <c r="C2" i="8"/>
  <c r="D2"/>
  <c r="D36" s="1"/>
  <c r="E2"/>
  <c r="F2"/>
  <c r="F36" s="1"/>
  <c r="G2"/>
  <c r="H2"/>
  <c r="I2" s="1"/>
  <c r="I4" s="1"/>
  <c r="H4"/>
  <c r="C36"/>
  <c r="C54" s="1"/>
  <c r="E36"/>
  <c r="E42" s="1"/>
  <c r="G36"/>
  <c r="G42" s="1"/>
  <c r="E41"/>
  <c r="G41"/>
  <c r="E43"/>
  <c r="G43"/>
  <c r="E45"/>
  <c r="G45"/>
  <c r="E47"/>
  <c r="G47"/>
  <c r="E49"/>
  <c r="G49"/>
  <c r="E51"/>
  <c r="G51"/>
  <c r="C52"/>
  <c r="E52"/>
  <c r="G52"/>
  <c r="C53"/>
  <c r="E54"/>
  <c r="G54"/>
  <c r="C55"/>
  <c r="E56"/>
  <c r="G56"/>
  <c r="C57"/>
  <c r="E58"/>
  <c r="G58"/>
  <c r="C59"/>
  <c r="E60"/>
  <c r="G60"/>
  <c r="C61"/>
  <c r="E62"/>
  <c r="G62"/>
  <c r="C63"/>
  <c r="G65"/>
  <c r="C66"/>
  <c r="G67"/>
  <c r="C68"/>
  <c r="G69"/>
  <c r="C70"/>
  <c r="G71"/>
  <c r="C72"/>
  <c r="G73"/>
  <c r="C74"/>
  <c r="G75"/>
  <c r="C76"/>
  <c r="E76"/>
  <c r="G76"/>
  <c r="C77"/>
  <c r="E77"/>
  <c r="G78"/>
  <c r="C79"/>
  <c r="E79"/>
  <c r="G80"/>
  <c r="C81"/>
  <c r="E81"/>
  <c r="G82"/>
  <c r="C83"/>
  <c r="E83"/>
  <c r="G84"/>
  <c r="C85"/>
  <c r="E85"/>
  <c r="G86"/>
  <c r="C87"/>
  <c r="E87"/>
  <c r="C90"/>
  <c r="E90"/>
  <c r="C92"/>
  <c r="E92"/>
  <c r="C94"/>
  <c r="E94"/>
  <c r="C96"/>
  <c r="E96"/>
  <c r="C98"/>
  <c r="E98"/>
  <c r="C100"/>
  <c r="E100"/>
  <c r="G100"/>
  <c r="B100" i="7" l="1"/>
  <c r="A100"/>
  <c r="I98"/>
  <c r="K98" s="1"/>
  <c r="J98"/>
  <c r="L98" s="1"/>
  <c r="I96"/>
  <c r="K96" s="1"/>
  <c r="J96"/>
  <c r="L96" s="1"/>
  <c r="I94"/>
  <c r="K94" s="1"/>
  <c r="J94"/>
  <c r="L94" s="1"/>
  <c r="I92"/>
  <c r="K92" s="1"/>
  <c r="J92"/>
  <c r="L92" s="1"/>
  <c r="I90"/>
  <c r="K90" s="1"/>
  <c r="J90"/>
  <c r="L90" s="1"/>
  <c r="I88"/>
  <c r="K88" s="1"/>
  <c r="J88"/>
  <c r="A86"/>
  <c r="B86"/>
  <c r="A84"/>
  <c r="B84"/>
  <c r="A82"/>
  <c r="B82"/>
  <c r="A80"/>
  <c r="B80"/>
  <c r="A78"/>
  <c r="B78"/>
  <c r="B76"/>
  <c r="A76"/>
  <c r="I74"/>
  <c r="K74" s="1"/>
  <c r="J74"/>
  <c r="L74" s="1"/>
  <c r="I72"/>
  <c r="K72" s="1"/>
  <c r="J72"/>
  <c r="L72" s="1"/>
  <c r="I70"/>
  <c r="K70" s="1"/>
  <c r="J70"/>
  <c r="L70" s="1"/>
  <c r="I68"/>
  <c r="K68" s="1"/>
  <c r="J68"/>
  <c r="L68" s="1"/>
  <c r="I66"/>
  <c r="K66" s="1"/>
  <c r="J66"/>
  <c r="L66" s="1"/>
  <c r="I64"/>
  <c r="K64" s="1"/>
  <c r="J64"/>
  <c r="A62"/>
  <c r="B62"/>
  <c r="B3" i="8"/>
  <c r="B4" s="1"/>
  <c r="H54"/>
  <c r="F42"/>
  <c r="F44"/>
  <c r="F46"/>
  <c r="F53"/>
  <c r="F55"/>
  <c r="F57"/>
  <c r="F61"/>
  <c r="F63"/>
  <c r="F66"/>
  <c r="F68"/>
  <c r="F70"/>
  <c r="F88"/>
  <c r="F91"/>
  <c r="F99"/>
  <c r="F41"/>
  <c r="F43"/>
  <c r="F45"/>
  <c r="F47"/>
  <c r="F49"/>
  <c r="F51"/>
  <c r="F52"/>
  <c r="F54"/>
  <c r="F56"/>
  <c r="F58"/>
  <c r="F60"/>
  <c r="F62"/>
  <c r="F65"/>
  <c r="F67"/>
  <c r="F69"/>
  <c r="F71"/>
  <c r="F73"/>
  <c r="F75"/>
  <c r="F76"/>
  <c r="F90"/>
  <c r="F92"/>
  <c r="F94"/>
  <c r="F96"/>
  <c r="F98"/>
  <c r="F100"/>
  <c r="F48"/>
  <c r="F50"/>
  <c r="F59"/>
  <c r="F64"/>
  <c r="F72"/>
  <c r="F74"/>
  <c r="F89"/>
  <c r="F93"/>
  <c r="F95"/>
  <c r="F97"/>
  <c r="D42"/>
  <c r="D46"/>
  <c r="D64"/>
  <c r="D65"/>
  <c r="D67"/>
  <c r="D69"/>
  <c r="D75"/>
  <c r="D78"/>
  <c r="D84"/>
  <c r="D86"/>
  <c r="D88"/>
  <c r="D91"/>
  <c r="D93"/>
  <c r="D99"/>
  <c r="D41"/>
  <c r="D43"/>
  <c r="H43" s="1"/>
  <c r="D45"/>
  <c r="D47"/>
  <c r="H47" s="1"/>
  <c r="D49"/>
  <c r="D51"/>
  <c r="H51" s="1"/>
  <c r="D52"/>
  <c r="H52" s="1"/>
  <c r="D66"/>
  <c r="D68"/>
  <c r="D70"/>
  <c r="D72"/>
  <c r="D74"/>
  <c r="D76"/>
  <c r="H76" s="1"/>
  <c r="D77"/>
  <c r="D79"/>
  <c r="D81"/>
  <c r="D83"/>
  <c r="D85"/>
  <c r="D87"/>
  <c r="D90"/>
  <c r="H90" s="1"/>
  <c r="D92"/>
  <c r="D94"/>
  <c r="H94" s="1"/>
  <c r="D96"/>
  <c r="H96" s="1"/>
  <c r="D98"/>
  <c r="H98" s="1"/>
  <c r="D100"/>
  <c r="H100" s="1"/>
  <c r="D44"/>
  <c r="D48"/>
  <c r="D50"/>
  <c r="D71"/>
  <c r="D73"/>
  <c r="D80"/>
  <c r="D82"/>
  <c r="D89"/>
  <c r="D95"/>
  <c r="D97"/>
  <c r="A99" i="7"/>
  <c r="B99"/>
  <c r="A97"/>
  <c r="B97"/>
  <c r="A95"/>
  <c r="B95"/>
  <c r="A93"/>
  <c r="B93"/>
  <c r="A91"/>
  <c r="B91"/>
  <c r="A89"/>
  <c r="B89"/>
  <c r="I87"/>
  <c r="K87" s="1"/>
  <c r="J87"/>
  <c r="I85"/>
  <c r="K85" s="1"/>
  <c r="J85"/>
  <c r="I83"/>
  <c r="K83" s="1"/>
  <c r="J83"/>
  <c r="I81"/>
  <c r="K81" s="1"/>
  <c r="J81"/>
  <c r="I79"/>
  <c r="K79" s="1"/>
  <c r="J79"/>
  <c r="I77"/>
  <c r="K77" s="1"/>
  <c r="J77"/>
  <c r="A75"/>
  <c r="B75"/>
  <c r="A73"/>
  <c r="B73"/>
  <c r="A71"/>
  <c r="B71"/>
  <c r="A69"/>
  <c r="B69"/>
  <c r="A67"/>
  <c r="B67"/>
  <c r="A65"/>
  <c r="B65"/>
  <c r="I63"/>
  <c r="K63" s="1"/>
  <c r="J63"/>
  <c r="G42"/>
  <c r="G44"/>
  <c r="H44" s="1"/>
  <c r="G46"/>
  <c r="G48"/>
  <c r="G50"/>
  <c r="G53"/>
  <c r="G55"/>
  <c r="G57"/>
  <c r="G59"/>
  <c r="G61"/>
  <c r="C54"/>
  <c r="C56"/>
  <c r="C58"/>
  <c r="C60"/>
  <c r="G41" i="6"/>
  <c r="G43"/>
  <c r="G45"/>
  <c r="H45" s="1"/>
  <c r="G47"/>
  <c r="G49"/>
  <c r="H49" s="1"/>
  <c r="G51"/>
  <c r="G52"/>
  <c r="G54"/>
  <c r="G56"/>
  <c r="G58"/>
  <c r="G60"/>
  <c r="G62"/>
  <c r="G65"/>
  <c r="G67"/>
  <c r="G69"/>
  <c r="G71"/>
  <c r="G73"/>
  <c r="G75"/>
  <c r="G76"/>
  <c r="G78"/>
  <c r="G80"/>
  <c r="G82"/>
  <c r="G84"/>
  <c r="G86"/>
  <c r="G100"/>
  <c r="G42"/>
  <c r="G44"/>
  <c r="G46"/>
  <c r="G48"/>
  <c r="G50"/>
  <c r="G53"/>
  <c r="G55"/>
  <c r="G57"/>
  <c r="G59"/>
  <c r="G61"/>
  <c r="G63"/>
  <c r="G64"/>
  <c r="G66"/>
  <c r="G68"/>
  <c r="G70"/>
  <c r="G72"/>
  <c r="G74"/>
  <c r="G77"/>
  <c r="E41"/>
  <c r="E43"/>
  <c r="E45"/>
  <c r="E47"/>
  <c r="E49"/>
  <c r="E51"/>
  <c r="E52"/>
  <c r="E54"/>
  <c r="E56"/>
  <c r="E58"/>
  <c r="E60"/>
  <c r="E62"/>
  <c r="E76"/>
  <c r="E77"/>
  <c r="E79"/>
  <c r="E81"/>
  <c r="E83"/>
  <c r="E85"/>
  <c r="E87"/>
  <c r="E90"/>
  <c r="E92"/>
  <c r="E94"/>
  <c r="E96"/>
  <c r="E98"/>
  <c r="E100"/>
  <c r="E42"/>
  <c r="E44"/>
  <c r="E46"/>
  <c r="E48"/>
  <c r="E50"/>
  <c r="E53"/>
  <c r="E55"/>
  <c r="E57"/>
  <c r="E59"/>
  <c r="E61"/>
  <c r="E63"/>
  <c r="E64"/>
  <c r="H4"/>
  <c r="I2"/>
  <c r="I4" s="1"/>
  <c r="J99" i="3"/>
  <c r="L99" s="1"/>
  <c r="I99"/>
  <c r="K99" s="1"/>
  <c r="J97"/>
  <c r="L97" s="1"/>
  <c r="I97"/>
  <c r="K97" s="1"/>
  <c r="A88"/>
  <c r="B88"/>
  <c r="B85"/>
  <c r="A85"/>
  <c r="B77"/>
  <c r="A77"/>
  <c r="B72"/>
  <c r="A72"/>
  <c r="B64"/>
  <c r="A64"/>
  <c r="E99" i="8"/>
  <c r="C99"/>
  <c r="E97"/>
  <c r="C97"/>
  <c r="E95"/>
  <c r="C95"/>
  <c r="E93"/>
  <c r="C93"/>
  <c r="E91"/>
  <c r="C91"/>
  <c r="E89"/>
  <c r="C89"/>
  <c r="G88"/>
  <c r="E88"/>
  <c r="C88"/>
  <c r="G87"/>
  <c r="E86"/>
  <c r="C86"/>
  <c r="G85"/>
  <c r="E84"/>
  <c r="C84"/>
  <c r="G83"/>
  <c r="E82"/>
  <c r="C82"/>
  <c r="G81"/>
  <c r="E80"/>
  <c r="C80"/>
  <c r="G79"/>
  <c r="E78"/>
  <c r="C78"/>
  <c r="G77"/>
  <c r="C75"/>
  <c r="G74"/>
  <c r="C73"/>
  <c r="G72"/>
  <c r="C71"/>
  <c r="G70"/>
  <c r="C69"/>
  <c r="G68"/>
  <c r="C67"/>
  <c r="G66"/>
  <c r="C65"/>
  <c r="G64"/>
  <c r="E64"/>
  <c r="C64"/>
  <c r="G63"/>
  <c r="E63"/>
  <c r="C62"/>
  <c r="G61"/>
  <c r="H61" s="1"/>
  <c r="E61"/>
  <c r="C60"/>
  <c r="G59"/>
  <c r="E59"/>
  <c r="C58"/>
  <c r="G57"/>
  <c r="H57" s="1"/>
  <c r="E57"/>
  <c r="C56"/>
  <c r="G55"/>
  <c r="E55"/>
  <c r="G53"/>
  <c r="E53"/>
  <c r="G50"/>
  <c r="E50"/>
  <c r="G48"/>
  <c r="E48"/>
  <c r="G46"/>
  <c r="E46"/>
  <c r="G44"/>
  <c r="E44"/>
  <c r="L88" i="7"/>
  <c r="L64"/>
  <c r="E58"/>
  <c r="E54"/>
  <c r="F50"/>
  <c r="E49"/>
  <c r="D48"/>
  <c r="F46"/>
  <c r="E45"/>
  <c r="E42"/>
  <c r="E44"/>
  <c r="E46"/>
  <c r="E48"/>
  <c r="E50"/>
  <c r="E53"/>
  <c r="E55"/>
  <c r="E57"/>
  <c r="E59"/>
  <c r="E61"/>
  <c r="F41"/>
  <c r="F43"/>
  <c r="F45"/>
  <c r="F47"/>
  <c r="F49"/>
  <c r="F51"/>
  <c r="F52"/>
  <c r="F54"/>
  <c r="F56"/>
  <c r="F58"/>
  <c r="F60"/>
  <c r="D41"/>
  <c r="H41" s="1"/>
  <c r="D43"/>
  <c r="D45"/>
  <c r="H45" s="1"/>
  <c r="D47"/>
  <c r="D49"/>
  <c r="H49" s="1"/>
  <c r="D51"/>
  <c r="D52"/>
  <c r="H52" s="1"/>
  <c r="J100" i="3"/>
  <c r="I100"/>
  <c r="K100" s="1"/>
  <c r="B98"/>
  <c r="A98"/>
  <c r="B96"/>
  <c r="A96"/>
  <c r="B92"/>
  <c r="A92"/>
  <c r="B81"/>
  <c r="A81"/>
  <c r="B68"/>
  <c r="A68"/>
  <c r="H42" i="6"/>
  <c r="A63" i="3"/>
  <c r="B63"/>
  <c r="A61"/>
  <c r="B61"/>
  <c r="A59"/>
  <c r="B59"/>
  <c r="A57"/>
  <c r="B57"/>
  <c r="I54"/>
  <c r="K54" s="1"/>
  <c r="J54"/>
  <c r="I51"/>
  <c r="K51" s="1"/>
  <c r="J51"/>
  <c r="B98" i="10"/>
  <c r="A98"/>
  <c r="B94"/>
  <c r="A94"/>
  <c r="B90"/>
  <c r="A90"/>
  <c r="H93" i="3"/>
  <c r="H89"/>
  <c r="H86"/>
  <c r="H82"/>
  <c r="H78"/>
  <c r="H73"/>
  <c r="H69"/>
  <c r="H65"/>
  <c r="H76"/>
  <c r="I62"/>
  <c r="K62" s="1"/>
  <c r="J62"/>
  <c r="L62" s="1"/>
  <c r="I60"/>
  <c r="K60" s="1"/>
  <c r="J60"/>
  <c r="L60" s="1"/>
  <c r="I58"/>
  <c r="K58" s="1"/>
  <c r="J58"/>
  <c r="L58" s="1"/>
  <c r="I56"/>
  <c r="K56" s="1"/>
  <c r="J56"/>
  <c r="L56" s="1"/>
  <c r="I52"/>
  <c r="K52" s="1"/>
  <c r="J52"/>
  <c r="B96" i="10"/>
  <c r="A96"/>
  <c r="B92"/>
  <c r="A92"/>
  <c r="B87"/>
  <c r="A87"/>
  <c r="F70" i="6"/>
  <c r="D69"/>
  <c r="F68"/>
  <c r="D67"/>
  <c r="F66"/>
  <c r="D65"/>
  <c r="F64"/>
  <c r="D64"/>
  <c r="F63"/>
  <c r="F61"/>
  <c r="F59"/>
  <c r="F57"/>
  <c r="F55"/>
  <c r="F53"/>
  <c r="F50"/>
  <c r="D50"/>
  <c r="H50" s="1"/>
  <c r="F48"/>
  <c r="D48"/>
  <c r="H48" s="1"/>
  <c r="F46"/>
  <c r="D46"/>
  <c r="H46" s="1"/>
  <c r="F44"/>
  <c r="D44"/>
  <c r="H44" s="1"/>
  <c r="C36"/>
  <c r="B3"/>
  <c r="B4" s="1"/>
  <c r="L100" i="3"/>
  <c r="H95"/>
  <c r="J94"/>
  <c r="L94" s="1"/>
  <c r="H91"/>
  <c r="J90"/>
  <c r="L90" s="1"/>
  <c r="J87"/>
  <c r="L87" s="1"/>
  <c r="H84"/>
  <c r="J83"/>
  <c r="L83" s="1"/>
  <c r="H80"/>
  <c r="J79"/>
  <c r="L79" s="1"/>
  <c r="H75"/>
  <c r="J74"/>
  <c r="L74" s="1"/>
  <c r="H71"/>
  <c r="J70"/>
  <c r="L70" s="1"/>
  <c r="H67"/>
  <c r="J66"/>
  <c r="L66" s="1"/>
  <c r="F42" i="9"/>
  <c r="F44"/>
  <c r="F46"/>
  <c r="F48"/>
  <c r="F50"/>
  <c r="F53"/>
  <c r="F55"/>
  <c r="F57"/>
  <c r="F59"/>
  <c r="F61"/>
  <c r="F63"/>
  <c r="F64"/>
  <c r="F66"/>
  <c r="F68"/>
  <c r="F70"/>
  <c r="F72"/>
  <c r="F74"/>
  <c r="F88"/>
  <c r="F89"/>
  <c r="F91"/>
  <c r="F93"/>
  <c r="F95"/>
  <c r="F97"/>
  <c r="F99"/>
  <c r="H100" i="10"/>
  <c r="E42"/>
  <c r="E44"/>
  <c r="E46"/>
  <c r="E48"/>
  <c r="E50"/>
  <c r="E53"/>
  <c r="E55"/>
  <c r="E57"/>
  <c r="E59"/>
  <c r="E61"/>
  <c r="E63"/>
  <c r="E64"/>
  <c r="E78"/>
  <c r="E80"/>
  <c r="E82"/>
  <c r="E84"/>
  <c r="E41"/>
  <c r="E45"/>
  <c r="E49"/>
  <c r="E54"/>
  <c r="E58"/>
  <c r="E62"/>
  <c r="E76"/>
  <c r="E77"/>
  <c r="E81"/>
  <c r="E85"/>
  <c r="E86"/>
  <c r="E88"/>
  <c r="H88" s="1"/>
  <c r="E89"/>
  <c r="E91"/>
  <c r="E93"/>
  <c r="E95"/>
  <c r="E97"/>
  <c r="E99"/>
  <c r="E55" i="3"/>
  <c r="H55" s="1"/>
  <c r="E53"/>
  <c r="H53" s="1"/>
  <c r="L52"/>
  <c r="E50"/>
  <c r="H50" s="1"/>
  <c r="F49"/>
  <c r="D49"/>
  <c r="H49" s="1"/>
  <c r="E48"/>
  <c r="H48" s="1"/>
  <c r="F47"/>
  <c r="D47"/>
  <c r="E46"/>
  <c r="H46" s="1"/>
  <c r="F45"/>
  <c r="D45"/>
  <c r="H45" s="1"/>
  <c r="D77" i="9"/>
  <c r="D76"/>
  <c r="G74"/>
  <c r="D72"/>
  <c r="G70"/>
  <c r="D68"/>
  <c r="G66"/>
  <c r="E64"/>
  <c r="E63"/>
  <c r="G61"/>
  <c r="E59"/>
  <c r="G57"/>
  <c r="E55"/>
  <c r="G53"/>
  <c r="E50"/>
  <c r="D49"/>
  <c r="G48"/>
  <c r="E46"/>
  <c r="D45"/>
  <c r="B3" i="10"/>
  <c r="B4" s="1"/>
  <c r="E42" i="3"/>
  <c r="H42" s="1"/>
  <c r="E44"/>
  <c r="H44" s="1"/>
  <c r="F41"/>
  <c r="F43"/>
  <c r="D41"/>
  <c r="H41" s="1"/>
  <c r="D43"/>
  <c r="H43" s="1"/>
  <c r="D42" i="9"/>
  <c r="H42" s="1"/>
  <c r="D44"/>
  <c r="H44" s="1"/>
  <c r="D46"/>
  <c r="D48"/>
  <c r="H48" s="1"/>
  <c r="D50"/>
  <c r="H50" s="1"/>
  <c r="D64"/>
  <c r="D65"/>
  <c r="D67"/>
  <c r="D69"/>
  <c r="D71"/>
  <c r="D73"/>
  <c r="D75"/>
  <c r="D78"/>
  <c r="D80"/>
  <c r="D82"/>
  <c r="D84"/>
  <c r="D86"/>
  <c r="D88"/>
  <c r="D89"/>
  <c r="D91"/>
  <c r="D93"/>
  <c r="D95"/>
  <c r="D97"/>
  <c r="D99"/>
  <c r="G41"/>
  <c r="H41" s="1"/>
  <c r="G43"/>
  <c r="H43" s="1"/>
  <c r="G45"/>
  <c r="G47"/>
  <c r="H47" s="1"/>
  <c r="G49"/>
  <c r="G51"/>
  <c r="H51" s="1"/>
  <c r="G52"/>
  <c r="G54"/>
  <c r="G56"/>
  <c r="G58"/>
  <c r="G60"/>
  <c r="G62"/>
  <c r="G65"/>
  <c r="G67"/>
  <c r="G69"/>
  <c r="G71"/>
  <c r="G73"/>
  <c r="G75"/>
  <c r="G76"/>
  <c r="G78"/>
  <c r="G80"/>
  <c r="G82"/>
  <c r="G84"/>
  <c r="G86"/>
  <c r="G100"/>
  <c r="E41"/>
  <c r="E43"/>
  <c r="E45"/>
  <c r="E47"/>
  <c r="E49"/>
  <c r="E51"/>
  <c r="E52"/>
  <c r="E54"/>
  <c r="E56"/>
  <c r="E58"/>
  <c r="E60"/>
  <c r="E62"/>
  <c r="E76"/>
  <c r="E77"/>
  <c r="E79"/>
  <c r="E81"/>
  <c r="E83"/>
  <c r="E85"/>
  <c r="E87"/>
  <c r="E90"/>
  <c r="E92"/>
  <c r="E94"/>
  <c r="E96"/>
  <c r="E98"/>
  <c r="E100"/>
  <c r="H2"/>
  <c r="C36"/>
  <c r="H99" i="10"/>
  <c r="H97"/>
  <c r="H95"/>
  <c r="H93"/>
  <c r="H91"/>
  <c r="H89"/>
  <c r="G42"/>
  <c r="H42" s="1"/>
  <c r="G44"/>
  <c r="H44" s="1"/>
  <c r="G46"/>
  <c r="H46" s="1"/>
  <c r="G48"/>
  <c r="H48" s="1"/>
  <c r="G50"/>
  <c r="H50" s="1"/>
  <c r="G53"/>
  <c r="H53" s="1"/>
  <c r="G55"/>
  <c r="H55" s="1"/>
  <c r="G57"/>
  <c r="H57" s="1"/>
  <c r="G59"/>
  <c r="H59" s="1"/>
  <c r="G61"/>
  <c r="H61" s="1"/>
  <c r="G63"/>
  <c r="H63" s="1"/>
  <c r="G64"/>
  <c r="G66"/>
  <c r="G68"/>
  <c r="G70"/>
  <c r="G72"/>
  <c r="G74"/>
  <c r="G77"/>
  <c r="G79"/>
  <c r="G81"/>
  <c r="G83"/>
  <c r="G85"/>
  <c r="C54"/>
  <c r="C56"/>
  <c r="C58"/>
  <c r="C60"/>
  <c r="C62"/>
  <c r="C64"/>
  <c r="C65"/>
  <c r="C67"/>
  <c r="C69"/>
  <c r="C71"/>
  <c r="C73"/>
  <c r="C75"/>
  <c r="C78"/>
  <c r="C80"/>
  <c r="C82"/>
  <c r="C84"/>
  <c r="C86"/>
  <c r="F41"/>
  <c r="F43"/>
  <c r="F45"/>
  <c r="F47"/>
  <c r="F49"/>
  <c r="F51"/>
  <c r="F52"/>
  <c r="F54"/>
  <c r="F56"/>
  <c r="F58"/>
  <c r="F60"/>
  <c r="F62"/>
  <c r="F65"/>
  <c r="F67"/>
  <c r="F69"/>
  <c r="F71"/>
  <c r="F73"/>
  <c r="F75"/>
  <c r="F76"/>
  <c r="D41"/>
  <c r="H41" s="1"/>
  <c r="D43"/>
  <c r="D45"/>
  <c r="H45" s="1"/>
  <c r="D47"/>
  <c r="D49"/>
  <c r="H49" s="1"/>
  <c r="D51"/>
  <c r="D52"/>
  <c r="H52" s="1"/>
  <c r="D66"/>
  <c r="D68"/>
  <c r="H68" s="1"/>
  <c r="D70"/>
  <c r="D72"/>
  <c r="H72" s="1"/>
  <c r="D74"/>
  <c r="D76"/>
  <c r="H76" s="1"/>
  <c r="D77"/>
  <c r="H77" s="1"/>
  <c r="D79"/>
  <c r="H79" s="1"/>
  <c r="D81"/>
  <c r="H81" s="1"/>
  <c r="D83"/>
  <c r="H83" s="1"/>
  <c r="D85"/>
  <c r="H85" s="1"/>
  <c r="J76" l="1"/>
  <c r="I76"/>
  <c r="K76" s="1"/>
  <c r="I41" i="9"/>
  <c r="K41" s="1"/>
  <c r="J41"/>
  <c r="L41" s="1"/>
  <c r="J44" i="3"/>
  <c r="I44"/>
  <c r="K44" s="1"/>
  <c r="I88" i="10"/>
  <c r="K88" s="1"/>
  <c r="J88"/>
  <c r="L88" s="1"/>
  <c r="J52"/>
  <c r="I52"/>
  <c r="K52" s="1"/>
  <c r="I42" i="3"/>
  <c r="K42" s="1"/>
  <c r="J42"/>
  <c r="L42" s="1"/>
  <c r="J52" i="7"/>
  <c r="I52"/>
  <c r="K52" s="1"/>
  <c r="I44"/>
  <c r="K44" s="1"/>
  <c r="J44"/>
  <c r="L44" s="1"/>
  <c r="J100" i="8"/>
  <c r="I100"/>
  <c r="K100" s="1"/>
  <c r="I76"/>
  <c r="K76" s="1"/>
  <c r="J76"/>
  <c r="L76" s="1"/>
  <c r="I52"/>
  <c r="K52" s="1"/>
  <c r="J52"/>
  <c r="L52" s="1"/>
  <c r="I79" i="10"/>
  <c r="K79" s="1"/>
  <c r="J79"/>
  <c r="L79" s="1"/>
  <c r="I68"/>
  <c r="K68" s="1"/>
  <c r="J68"/>
  <c r="L68" s="1"/>
  <c r="J45"/>
  <c r="I45"/>
  <c r="K45" s="1"/>
  <c r="H86"/>
  <c r="H82"/>
  <c r="H78"/>
  <c r="H73"/>
  <c r="H69"/>
  <c r="H62"/>
  <c r="H54"/>
  <c r="I63"/>
  <c r="K63" s="1"/>
  <c r="J63"/>
  <c r="I55"/>
  <c r="K55" s="1"/>
  <c r="J55"/>
  <c r="I85"/>
  <c r="K85" s="1"/>
  <c r="J85"/>
  <c r="I81"/>
  <c r="K81" s="1"/>
  <c r="J81"/>
  <c r="I77"/>
  <c r="K77" s="1"/>
  <c r="J77"/>
  <c r="H84"/>
  <c r="H80"/>
  <c r="H75"/>
  <c r="H71"/>
  <c r="H67"/>
  <c r="H64"/>
  <c r="H60"/>
  <c r="H56"/>
  <c r="I61"/>
  <c r="K61" s="1"/>
  <c r="J61"/>
  <c r="I57"/>
  <c r="K57" s="1"/>
  <c r="J57"/>
  <c r="I53"/>
  <c r="K53" s="1"/>
  <c r="J53"/>
  <c r="I48"/>
  <c r="K48" s="1"/>
  <c r="J48"/>
  <c r="I44"/>
  <c r="K44" s="1"/>
  <c r="J44"/>
  <c r="J89"/>
  <c r="L89" s="1"/>
  <c r="I89"/>
  <c r="K89" s="1"/>
  <c r="J93"/>
  <c r="L93" s="1"/>
  <c r="I93"/>
  <c r="K93" s="1"/>
  <c r="J97"/>
  <c r="L97" s="1"/>
  <c r="I97"/>
  <c r="K97" s="1"/>
  <c r="C52" i="9"/>
  <c r="C53"/>
  <c r="C55"/>
  <c r="C57"/>
  <c r="C59"/>
  <c r="C61"/>
  <c r="C63"/>
  <c r="C66"/>
  <c r="C68"/>
  <c r="C70"/>
  <c r="C72"/>
  <c r="C74"/>
  <c r="C76"/>
  <c r="C77"/>
  <c r="C79"/>
  <c r="C81"/>
  <c r="C83"/>
  <c r="C85"/>
  <c r="C87"/>
  <c r="C90"/>
  <c r="C92"/>
  <c r="C94"/>
  <c r="C96"/>
  <c r="C98"/>
  <c r="C100"/>
  <c r="C56"/>
  <c r="C60"/>
  <c r="C64"/>
  <c r="C65"/>
  <c r="C69"/>
  <c r="C73"/>
  <c r="C78"/>
  <c r="C82"/>
  <c r="C86"/>
  <c r="C91"/>
  <c r="C95"/>
  <c r="C99"/>
  <c r="C54"/>
  <c r="C58"/>
  <c r="C62"/>
  <c r="C67"/>
  <c r="C71"/>
  <c r="C75"/>
  <c r="C80"/>
  <c r="C84"/>
  <c r="C88"/>
  <c r="C89"/>
  <c r="C93"/>
  <c r="C97"/>
  <c r="H4"/>
  <c r="I2"/>
  <c r="I4" s="1"/>
  <c r="J50"/>
  <c r="I50"/>
  <c r="K50" s="1"/>
  <c r="J42"/>
  <c r="I42"/>
  <c r="K42" s="1"/>
  <c r="J41" i="3"/>
  <c r="I41"/>
  <c r="K41" s="1"/>
  <c r="J48"/>
  <c r="I48"/>
  <c r="K48" s="1"/>
  <c r="A52"/>
  <c r="B52"/>
  <c r="J55"/>
  <c r="L55" s="1"/>
  <c r="I55"/>
  <c r="K55" s="1"/>
  <c r="J100" i="10"/>
  <c r="L100" s="1"/>
  <c r="I100"/>
  <c r="K100" s="1"/>
  <c r="J67" i="3"/>
  <c r="L67" s="1"/>
  <c r="I67"/>
  <c r="K67" s="1"/>
  <c r="J71"/>
  <c r="L71" s="1"/>
  <c r="I71"/>
  <c r="K71" s="1"/>
  <c r="J75"/>
  <c r="L75" s="1"/>
  <c r="I75"/>
  <c r="K75" s="1"/>
  <c r="J80"/>
  <c r="L80" s="1"/>
  <c r="I80"/>
  <c r="K80" s="1"/>
  <c r="J84"/>
  <c r="L84" s="1"/>
  <c r="I84"/>
  <c r="K84" s="1"/>
  <c r="B90"/>
  <c r="A90"/>
  <c r="B94"/>
  <c r="A94"/>
  <c r="B100"/>
  <c r="A100"/>
  <c r="C52" i="6"/>
  <c r="C53"/>
  <c r="C55"/>
  <c r="C57"/>
  <c r="C59"/>
  <c r="C61"/>
  <c r="C63"/>
  <c r="C66"/>
  <c r="C68"/>
  <c r="C70"/>
  <c r="C72"/>
  <c r="C74"/>
  <c r="C76"/>
  <c r="C77"/>
  <c r="C79"/>
  <c r="C81"/>
  <c r="C83"/>
  <c r="C85"/>
  <c r="C87"/>
  <c r="C90"/>
  <c r="C92"/>
  <c r="C94"/>
  <c r="C96"/>
  <c r="C98"/>
  <c r="C100"/>
  <c r="C54"/>
  <c r="C56"/>
  <c r="C58"/>
  <c r="C60"/>
  <c r="C62"/>
  <c r="C64"/>
  <c r="C65"/>
  <c r="C67"/>
  <c r="C69"/>
  <c r="C71"/>
  <c r="C73"/>
  <c r="C75"/>
  <c r="C78"/>
  <c r="C91"/>
  <c r="C95"/>
  <c r="C99"/>
  <c r="C80"/>
  <c r="C82"/>
  <c r="C84"/>
  <c r="C86"/>
  <c r="C88"/>
  <c r="C89"/>
  <c r="C93"/>
  <c r="C97"/>
  <c r="J76" i="3"/>
  <c r="I76"/>
  <c r="K76" s="1"/>
  <c r="J65"/>
  <c r="I65"/>
  <c r="K65" s="1"/>
  <c r="J73"/>
  <c r="I73"/>
  <c r="K73" s="1"/>
  <c r="J82"/>
  <c r="I82"/>
  <c r="K82" s="1"/>
  <c r="J89"/>
  <c r="I89"/>
  <c r="K89" s="1"/>
  <c r="J42" i="6"/>
  <c r="I42"/>
  <c r="K42" s="1"/>
  <c r="A64" i="7"/>
  <c r="B64"/>
  <c r="H58" i="8"/>
  <c r="H62"/>
  <c r="H65"/>
  <c r="H67"/>
  <c r="H69"/>
  <c r="H71"/>
  <c r="H73"/>
  <c r="H75"/>
  <c r="H80"/>
  <c r="H84"/>
  <c r="H88"/>
  <c r="H60" i="7"/>
  <c r="H56"/>
  <c r="J96" i="8"/>
  <c r="L96" s="1"/>
  <c r="I96"/>
  <c r="K96" s="1"/>
  <c r="H74" i="10"/>
  <c r="H70"/>
  <c r="H66"/>
  <c r="H51"/>
  <c r="H47"/>
  <c r="H43"/>
  <c r="H46" i="9"/>
  <c r="H45"/>
  <c r="H47" i="3"/>
  <c r="L51"/>
  <c r="L54"/>
  <c r="H51" i="7"/>
  <c r="H47"/>
  <c r="H43"/>
  <c r="H53" i="8"/>
  <c r="H55"/>
  <c r="H59"/>
  <c r="H63"/>
  <c r="H51" i="6"/>
  <c r="H47"/>
  <c r="H43"/>
  <c r="H61" i="7"/>
  <c r="H57"/>
  <c r="H53"/>
  <c r="L63"/>
  <c r="L77"/>
  <c r="L79"/>
  <c r="L81"/>
  <c r="L83"/>
  <c r="L85"/>
  <c r="L87"/>
  <c r="H48" i="8"/>
  <c r="H92"/>
  <c r="H87"/>
  <c r="H83"/>
  <c r="H79"/>
  <c r="H72"/>
  <c r="H68"/>
  <c r="H49"/>
  <c r="H45"/>
  <c r="H41"/>
  <c r="H42"/>
  <c r="I83" i="10"/>
  <c r="K83" s="1"/>
  <c r="J83"/>
  <c r="I72"/>
  <c r="K72" s="1"/>
  <c r="J72"/>
  <c r="J49"/>
  <c r="L49" s="1"/>
  <c r="I49"/>
  <c r="K49" s="1"/>
  <c r="J41"/>
  <c r="L41" s="1"/>
  <c r="I41"/>
  <c r="K41" s="1"/>
  <c r="H65"/>
  <c r="H58"/>
  <c r="I59"/>
  <c r="K59" s="1"/>
  <c r="J59"/>
  <c r="I50"/>
  <c r="K50" s="1"/>
  <c r="J50"/>
  <c r="I46"/>
  <c r="K46" s="1"/>
  <c r="J46"/>
  <c r="I42"/>
  <c r="K42" s="1"/>
  <c r="J42"/>
  <c r="J91"/>
  <c r="L91" s="1"/>
  <c r="I91"/>
  <c r="K91" s="1"/>
  <c r="J95"/>
  <c r="L95" s="1"/>
  <c r="I95"/>
  <c r="K95" s="1"/>
  <c r="J99"/>
  <c r="L99" s="1"/>
  <c r="I99"/>
  <c r="K99" s="1"/>
  <c r="I51" i="9"/>
  <c r="K51" s="1"/>
  <c r="J51"/>
  <c r="I47"/>
  <c r="K47" s="1"/>
  <c r="J47"/>
  <c r="I43"/>
  <c r="K43" s="1"/>
  <c r="J43"/>
  <c r="J48"/>
  <c r="L48" s="1"/>
  <c r="I48"/>
  <c r="K48" s="1"/>
  <c r="J44"/>
  <c r="L44" s="1"/>
  <c r="I44"/>
  <c r="K44" s="1"/>
  <c r="J43" i="3"/>
  <c r="L43" s="1"/>
  <c r="I43"/>
  <c r="K43" s="1"/>
  <c r="I45"/>
  <c r="K45" s="1"/>
  <c r="J45"/>
  <c r="J46"/>
  <c r="L46" s="1"/>
  <c r="I46"/>
  <c r="K46" s="1"/>
  <c r="I49"/>
  <c r="K49" s="1"/>
  <c r="J49"/>
  <c r="J50"/>
  <c r="L50" s="1"/>
  <c r="I50"/>
  <c r="K50" s="1"/>
  <c r="J53"/>
  <c r="L53" s="1"/>
  <c r="I53"/>
  <c r="K53" s="1"/>
  <c r="B66"/>
  <c r="A66"/>
  <c r="B70"/>
  <c r="A70"/>
  <c r="B74"/>
  <c r="A74"/>
  <c r="B79"/>
  <c r="A79"/>
  <c r="B83"/>
  <c r="A83"/>
  <c r="B87"/>
  <c r="A87"/>
  <c r="J91"/>
  <c r="L91" s="1"/>
  <c r="I91"/>
  <c r="K91" s="1"/>
  <c r="J95"/>
  <c r="L95" s="1"/>
  <c r="I95"/>
  <c r="K95" s="1"/>
  <c r="J44" i="6"/>
  <c r="L44" s="1"/>
  <c r="I44"/>
  <c r="K44" s="1"/>
  <c r="J46"/>
  <c r="L46" s="1"/>
  <c r="I46"/>
  <c r="K46" s="1"/>
  <c r="J48"/>
  <c r="L48" s="1"/>
  <c r="I48"/>
  <c r="K48" s="1"/>
  <c r="J50"/>
  <c r="L50" s="1"/>
  <c r="I50"/>
  <c r="K50" s="1"/>
  <c r="B56" i="3"/>
  <c r="A56"/>
  <c r="B58"/>
  <c r="A58"/>
  <c r="B60"/>
  <c r="A60"/>
  <c r="B62"/>
  <c r="A62"/>
  <c r="J69"/>
  <c r="L69" s="1"/>
  <c r="I69"/>
  <c r="K69" s="1"/>
  <c r="J78"/>
  <c r="L78" s="1"/>
  <c r="I78"/>
  <c r="K78" s="1"/>
  <c r="J86"/>
  <c r="L86" s="1"/>
  <c r="I86"/>
  <c r="K86" s="1"/>
  <c r="J93"/>
  <c r="L93" s="1"/>
  <c r="I93"/>
  <c r="K93" s="1"/>
  <c r="J49" i="7"/>
  <c r="L49" s="1"/>
  <c r="I49"/>
  <c r="K49" s="1"/>
  <c r="J45"/>
  <c r="L45" s="1"/>
  <c r="I45"/>
  <c r="K45" s="1"/>
  <c r="J41"/>
  <c r="L41" s="1"/>
  <c r="I41"/>
  <c r="K41" s="1"/>
  <c r="A88"/>
  <c r="B88"/>
  <c r="H56" i="8"/>
  <c r="J57"/>
  <c r="L57" s="1"/>
  <c r="I57"/>
  <c r="K57" s="1"/>
  <c r="H60"/>
  <c r="I61"/>
  <c r="K61" s="1"/>
  <c r="J61"/>
  <c r="H64"/>
  <c r="H78"/>
  <c r="H82"/>
  <c r="H86"/>
  <c r="H89"/>
  <c r="H91"/>
  <c r="H93"/>
  <c r="H95"/>
  <c r="H97"/>
  <c r="H99"/>
  <c r="A97" i="3"/>
  <c r="B97"/>
  <c r="A99"/>
  <c r="B99"/>
  <c r="I49" i="6"/>
  <c r="K49" s="1"/>
  <c r="J49"/>
  <c r="I45"/>
  <c r="K45" s="1"/>
  <c r="J45"/>
  <c r="H58" i="7"/>
  <c r="H54"/>
  <c r="I98" i="8"/>
  <c r="K98" s="1"/>
  <c r="J98"/>
  <c r="J94"/>
  <c r="L94" s="1"/>
  <c r="I94"/>
  <c r="K94" s="1"/>
  <c r="I90"/>
  <c r="K90" s="1"/>
  <c r="J90"/>
  <c r="I51"/>
  <c r="K51" s="1"/>
  <c r="J51"/>
  <c r="I47"/>
  <c r="K47" s="1"/>
  <c r="J47"/>
  <c r="I43"/>
  <c r="K43" s="1"/>
  <c r="J43"/>
  <c r="I54"/>
  <c r="K54" s="1"/>
  <c r="J54"/>
  <c r="B66" i="7"/>
  <c r="A66"/>
  <c r="B68"/>
  <c r="A68"/>
  <c r="B70"/>
  <c r="A70"/>
  <c r="B72"/>
  <c r="A72"/>
  <c r="B74"/>
  <c r="A74"/>
  <c r="B90"/>
  <c r="A90"/>
  <c r="B92"/>
  <c r="A92"/>
  <c r="B94"/>
  <c r="A94"/>
  <c r="B96"/>
  <c r="A96"/>
  <c r="B98"/>
  <c r="A98"/>
  <c r="H49" i="9"/>
  <c r="H48" i="7"/>
  <c r="H41" i="6"/>
  <c r="H59" i="7"/>
  <c r="H55"/>
  <c r="H50"/>
  <c r="H46"/>
  <c r="H42"/>
  <c r="H50" i="8"/>
  <c r="H44"/>
  <c r="H85"/>
  <c r="H81"/>
  <c r="H77"/>
  <c r="H74"/>
  <c r="H70"/>
  <c r="H66"/>
  <c r="H46"/>
  <c r="I46" l="1"/>
  <c r="K46" s="1"/>
  <c r="J46"/>
  <c r="L46" s="1"/>
  <c r="J77"/>
  <c r="I77"/>
  <c r="K77" s="1"/>
  <c r="J50"/>
  <c r="L50" s="1"/>
  <c r="I50"/>
  <c r="K50" s="1"/>
  <c r="I46" i="7"/>
  <c r="K46" s="1"/>
  <c r="J46"/>
  <c r="I41" i="6"/>
  <c r="K41" s="1"/>
  <c r="J41"/>
  <c r="A94" i="8"/>
  <c r="B94"/>
  <c r="J54" i="7"/>
  <c r="I54"/>
  <c r="K54" s="1"/>
  <c r="J58"/>
  <c r="L58" s="1"/>
  <c r="I58"/>
  <c r="K58" s="1"/>
  <c r="J99" i="8"/>
  <c r="L99" s="1"/>
  <c r="I99"/>
  <c r="K99" s="1"/>
  <c r="J97"/>
  <c r="L97" s="1"/>
  <c r="I97"/>
  <c r="K97" s="1"/>
  <c r="I95"/>
  <c r="K95" s="1"/>
  <c r="J95"/>
  <c r="I93"/>
  <c r="K93" s="1"/>
  <c r="J93"/>
  <c r="J91"/>
  <c r="I91"/>
  <c r="K91" s="1"/>
  <c r="J89"/>
  <c r="L89" s="1"/>
  <c r="I89"/>
  <c r="K89" s="1"/>
  <c r="J86"/>
  <c r="L86" s="1"/>
  <c r="I86"/>
  <c r="K86" s="1"/>
  <c r="J82"/>
  <c r="L82" s="1"/>
  <c r="I82"/>
  <c r="K82" s="1"/>
  <c r="I78"/>
  <c r="K78" s="1"/>
  <c r="J78"/>
  <c r="I64"/>
  <c r="K64" s="1"/>
  <c r="J64"/>
  <c r="J60"/>
  <c r="L60" s="1"/>
  <c r="I60"/>
  <c r="K60" s="1"/>
  <c r="B57"/>
  <c r="A57"/>
  <c r="J56"/>
  <c r="L56" s="1"/>
  <c r="I56"/>
  <c r="K56" s="1"/>
  <c r="A41" i="7"/>
  <c r="B41"/>
  <c r="A45"/>
  <c r="B45"/>
  <c r="A49"/>
  <c r="B49"/>
  <c r="A93" i="3"/>
  <c r="B93"/>
  <c r="A86"/>
  <c r="B86"/>
  <c r="A78"/>
  <c r="B78"/>
  <c r="A69"/>
  <c r="B69"/>
  <c r="A50" i="6"/>
  <c r="B50"/>
  <c r="A48"/>
  <c r="B48"/>
  <c r="A46"/>
  <c r="B46"/>
  <c r="A44"/>
  <c r="B44"/>
  <c r="A95" i="3"/>
  <c r="B95"/>
  <c r="A91"/>
  <c r="B91"/>
  <c r="A53"/>
  <c r="B53"/>
  <c r="A50"/>
  <c r="B50"/>
  <c r="A46"/>
  <c r="B46"/>
  <c r="A43"/>
  <c r="B43"/>
  <c r="A44" i="9"/>
  <c r="B44"/>
  <c r="A48"/>
  <c r="B48"/>
  <c r="A99" i="10"/>
  <c r="B99"/>
  <c r="A95"/>
  <c r="B95"/>
  <c r="A91"/>
  <c r="B91"/>
  <c r="J58"/>
  <c r="I58"/>
  <c r="K58" s="1"/>
  <c r="J65"/>
  <c r="I65"/>
  <c r="K65" s="1"/>
  <c r="A41"/>
  <c r="B41"/>
  <c r="A49"/>
  <c r="B49"/>
  <c r="I41" i="8"/>
  <c r="K41" s="1"/>
  <c r="J41"/>
  <c r="L41" s="1"/>
  <c r="I49"/>
  <c r="K49" s="1"/>
  <c r="J49"/>
  <c r="L49" s="1"/>
  <c r="J72"/>
  <c r="I72"/>
  <c r="K72" s="1"/>
  <c r="I83"/>
  <c r="K83" s="1"/>
  <c r="J83"/>
  <c r="L83" s="1"/>
  <c r="I92"/>
  <c r="K92" s="1"/>
  <c r="J92"/>
  <c r="L92" s="1"/>
  <c r="B87" i="7"/>
  <c r="A87"/>
  <c r="B83"/>
  <c r="A83"/>
  <c r="B79"/>
  <c r="A79"/>
  <c r="B63"/>
  <c r="A63"/>
  <c r="I57"/>
  <c r="K57" s="1"/>
  <c r="J57"/>
  <c r="L57" s="1"/>
  <c r="I43" i="6"/>
  <c r="K43" s="1"/>
  <c r="J43"/>
  <c r="L43" s="1"/>
  <c r="I51"/>
  <c r="K51" s="1"/>
  <c r="J51"/>
  <c r="L51" s="1"/>
  <c r="J59" i="8"/>
  <c r="I59"/>
  <c r="K59" s="1"/>
  <c r="I53"/>
  <c r="K53" s="1"/>
  <c r="J53"/>
  <c r="L53" s="1"/>
  <c r="J47" i="7"/>
  <c r="I47"/>
  <c r="K47" s="1"/>
  <c r="B54" i="3"/>
  <c r="A54"/>
  <c r="I47"/>
  <c r="K47" s="1"/>
  <c r="J47"/>
  <c r="L47" s="1"/>
  <c r="J46" i="9"/>
  <c r="I46"/>
  <c r="K46" s="1"/>
  <c r="J47" i="10"/>
  <c r="I47"/>
  <c r="K47" s="1"/>
  <c r="I66"/>
  <c r="K66" s="1"/>
  <c r="J66"/>
  <c r="L66" s="1"/>
  <c r="I74"/>
  <c r="K74" s="1"/>
  <c r="J74"/>
  <c r="L74" s="1"/>
  <c r="A96" i="8"/>
  <c r="B96"/>
  <c r="J56" i="7"/>
  <c r="I56"/>
  <c r="K56" s="1"/>
  <c r="J60"/>
  <c r="I60"/>
  <c r="K60" s="1"/>
  <c r="J88" i="8"/>
  <c r="I88"/>
  <c r="K88" s="1"/>
  <c r="J84"/>
  <c r="I84"/>
  <c r="K84" s="1"/>
  <c r="I80"/>
  <c r="K80" s="1"/>
  <c r="J80"/>
  <c r="L80" s="1"/>
  <c r="I75"/>
  <c r="K75" s="1"/>
  <c r="J75"/>
  <c r="L75" s="1"/>
  <c r="I73"/>
  <c r="K73" s="1"/>
  <c r="J73"/>
  <c r="L73" s="1"/>
  <c r="I71"/>
  <c r="K71" s="1"/>
  <c r="J71"/>
  <c r="L71" s="1"/>
  <c r="J69"/>
  <c r="I69"/>
  <c r="K69" s="1"/>
  <c r="J67"/>
  <c r="I67"/>
  <c r="K67" s="1"/>
  <c r="J65"/>
  <c r="I65"/>
  <c r="K65" s="1"/>
  <c r="J62"/>
  <c r="I62"/>
  <c r="K62" s="1"/>
  <c r="I58"/>
  <c r="K58" s="1"/>
  <c r="J58"/>
  <c r="L58" s="1"/>
  <c r="H93" i="6"/>
  <c r="H88"/>
  <c r="H84"/>
  <c r="H80"/>
  <c r="H95"/>
  <c r="H78"/>
  <c r="H73"/>
  <c r="H69"/>
  <c r="H65"/>
  <c r="H62"/>
  <c r="H58"/>
  <c r="H54"/>
  <c r="H98"/>
  <c r="H94"/>
  <c r="H90"/>
  <c r="H85"/>
  <c r="H81"/>
  <c r="H77"/>
  <c r="H74"/>
  <c r="H70"/>
  <c r="H66"/>
  <c r="H61"/>
  <c r="H57"/>
  <c r="H53"/>
  <c r="H97" i="9"/>
  <c r="H89"/>
  <c r="H84"/>
  <c r="H75"/>
  <c r="H67"/>
  <c r="H58"/>
  <c r="H99"/>
  <c r="H91"/>
  <c r="H82"/>
  <c r="H73"/>
  <c r="H65"/>
  <c r="H60"/>
  <c r="H100"/>
  <c r="H96"/>
  <c r="H92"/>
  <c r="H87"/>
  <c r="H83"/>
  <c r="H79"/>
  <c r="H76"/>
  <c r="H72"/>
  <c r="H68"/>
  <c r="H63"/>
  <c r="H59"/>
  <c r="H55"/>
  <c r="H52"/>
  <c r="A97" i="10"/>
  <c r="B97"/>
  <c r="A93"/>
  <c r="B93"/>
  <c r="A89"/>
  <c r="B89"/>
  <c r="J56"/>
  <c r="L56" s="1"/>
  <c r="I56"/>
  <c r="K56" s="1"/>
  <c r="J60"/>
  <c r="L60" s="1"/>
  <c r="I60"/>
  <c r="K60" s="1"/>
  <c r="J67"/>
  <c r="L67" s="1"/>
  <c r="I67"/>
  <c r="K67" s="1"/>
  <c r="J71"/>
  <c r="L71" s="1"/>
  <c r="I71"/>
  <c r="K71" s="1"/>
  <c r="J75"/>
  <c r="L75" s="1"/>
  <c r="I75"/>
  <c r="K75" s="1"/>
  <c r="J80"/>
  <c r="L80" s="1"/>
  <c r="I80"/>
  <c r="K80" s="1"/>
  <c r="J84"/>
  <c r="L84" s="1"/>
  <c r="I84"/>
  <c r="K84" s="1"/>
  <c r="J54"/>
  <c r="L54" s="1"/>
  <c r="I54"/>
  <c r="K54" s="1"/>
  <c r="J62"/>
  <c r="L62" s="1"/>
  <c r="I62"/>
  <c r="K62" s="1"/>
  <c r="J69"/>
  <c r="L69" s="1"/>
  <c r="I69"/>
  <c r="K69" s="1"/>
  <c r="J73"/>
  <c r="L73" s="1"/>
  <c r="I73"/>
  <c r="K73" s="1"/>
  <c r="J78"/>
  <c r="L78" s="1"/>
  <c r="I78"/>
  <c r="K78" s="1"/>
  <c r="J82"/>
  <c r="L82" s="1"/>
  <c r="I82"/>
  <c r="K82" s="1"/>
  <c r="J86"/>
  <c r="L86" s="1"/>
  <c r="I86"/>
  <c r="K86" s="1"/>
  <c r="L42" i="6"/>
  <c r="L89" i="3"/>
  <c r="L82"/>
  <c r="L73"/>
  <c r="L65"/>
  <c r="L76"/>
  <c r="L45" i="10"/>
  <c r="L100" i="8"/>
  <c r="L52" i="7"/>
  <c r="L52" i="10"/>
  <c r="L44" i="3"/>
  <c r="L76" i="10"/>
  <c r="J70" i="8"/>
  <c r="L70" s="1"/>
  <c r="I70"/>
  <c r="K70" s="1"/>
  <c r="I85"/>
  <c r="K85" s="1"/>
  <c r="J85"/>
  <c r="I55" i="7"/>
  <c r="K55" s="1"/>
  <c r="J55"/>
  <c r="I49" i="9"/>
  <c r="K49" s="1"/>
  <c r="J49"/>
  <c r="I66" i="8"/>
  <c r="K66" s="1"/>
  <c r="J66"/>
  <c r="J74"/>
  <c r="L74" s="1"/>
  <c r="I74"/>
  <c r="K74" s="1"/>
  <c r="J81"/>
  <c r="L81" s="1"/>
  <c r="I81"/>
  <c r="K81" s="1"/>
  <c r="J44"/>
  <c r="L44" s="1"/>
  <c r="I44"/>
  <c r="K44" s="1"/>
  <c r="I42" i="7"/>
  <c r="K42" s="1"/>
  <c r="J42"/>
  <c r="I50"/>
  <c r="K50" s="1"/>
  <c r="J50"/>
  <c r="I59"/>
  <c r="K59" s="1"/>
  <c r="J59"/>
  <c r="I48"/>
  <c r="K48" s="1"/>
  <c r="J48"/>
  <c r="J42" i="8"/>
  <c r="L42" s="1"/>
  <c r="I42"/>
  <c r="K42" s="1"/>
  <c r="I45"/>
  <c r="K45" s="1"/>
  <c r="J45"/>
  <c r="I68"/>
  <c r="K68" s="1"/>
  <c r="J68"/>
  <c r="J79"/>
  <c r="L79" s="1"/>
  <c r="I79"/>
  <c r="K79" s="1"/>
  <c r="I87"/>
  <c r="K87" s="1"/>
  <c r="J87"/>
  <c r="J48"/>
  <c r="L48" s="1"/>
  <c r="I48"/>
  <c r="K48" s="1"/>
  <c r="B85" i="7"/>
  <c r="A85"/>
  <c r="B81"/>
  <c r="A81"/>
  <c r="B77"/>
  <c r="A77"/>
  <c r="I53"/>
  <c r="K53" s="1"/>
  <c r="J53"/>
  <c r="I61"/>
  <c r="K61" s="1"/>
  <c r="J61"/>
  <c r="I47" i="6"/>
  <c r="K47" s="1"/>
  <c r="J47"/>
  <c r="J63" i="8"/>
  <c r="L63" s="1"/>
  <c r="I63"/>
  <c r="K63" s="1"/>
  <c r="I55"/>
  <c r="K55" s="1"/>
  <c r="J55"/>
  <c r="J43" i="7"/>
  <c r="L43" s="1"/>
  <c r="I43"/>
  <c r="K43" s="1"/>
  <c r="J51"/>
  <c r="L51" s="1"/>
  <c r="I51"/>
  <c r="K51" s="1"/>
  <c r="B51" i="3"/>
  <c r="A51"/>
  <c r="I45" i="9"/>
  <c r="K45" s="1"/>
  <c r="J45"/>
  <c r="J43" i="10"/>
  <c r="L43" s="1"/>
  <c r="I43"/>
  <c r="K43" s="1"/>
  <c r="J51"/>
  <c r="L51" s="1"/>
  <c r="I51"/>
  <c r="K51" s="1"/>
  <c r="I70"/>
  <c r="K70" s="1"/>
  <c r="J70"/>
  <c r="H97" i="6"/>
  <c r="H89"/>
  <c r="H86"/>
  <c r="H82"/>
  <c r="H99"/>
  <c r="H91"/>
  <c r="H75"/>
  <c r="H71"/>
  <c r="H67"/>
  <c r="H64"/>
  <c r="H60"/>
  <c r="H56"/>
  <c r="H100"/>
  <c r="H96"/>
  <c r="H92"/>
  <c r="H87"/>
  <c r="H83"/>
  <c r="H79"/>
  <c r="H76"/>
  <c r="H72"/>
  <c r="H68"/>
  <c r="H63"/>
  <c r="H59"/>
  <c r="H55"/>
  <c r="H52"/>
  <c r="A84" i="3"/>
  <c r="B84"/>
  <c r="A80"/>
  <c r="B80"/>
  <c r="A75"/>
  <c r="B75"/>
  <c r="A71"/>
  <c r="B71"/>
  <c r="A67"/>
  <c r="B67"/>
  <c r="B100" i="10"/>
  <c r="A100"/>
  <c r="A55" i="3"/>
  <c r="B55"/>
  <c r="H93" i="9"/>
  <c r="H88"/>
  <c r="H80"/>
  <c r="H71"/>
  <c r="H62"/>
  <c r="H54"/>
  <c r="H95"/>
  <c r="H86"/>
  <c r="H78"/>
  <c r="H69"/>
  <c r="H64"/>
  <c r="H56"/>
  <c r="H98"/>
  <c r="H94"/>
  <c r="H90"/>
  <c r="H85"/>
  <c r="H81"/>
  <c r="H77"/>
  <c r="H74"/>
  <c r="H70"/>
  <c r="H66"/>
  <c r="H61"/>
  <c r="H57"/>
  <c r="H53"/>
  <c r="I64" i="10"/>
  <c r="K64" s="1"/>
  <c r="J64"/>
  <c r="B68"/>
  <c r="A68"/>
  <c r="B79"/>
  <c r="A79"/>
  <c r="A52" i="8"/>
  <c r="B52"/>
  <c r="A76"/>
  <c r="B76"/>
  <c r="B44" i="7"/>
  <c r="A44"/>
  <c r="B42" i="3"/>
  <c r="A42"/>
  <c r="A88" i="10"/>
  <c r="B88"/>
  <c r="B41" i="9"/>
  <c r="A41"/>
  <c r="L54" i="8"/>
  <c r="L43"/>
  <c r="L47"/>
  <c r="L51"/>
  <c r="L90"/>
  <c r="L98"/>
  <c r="L45" i="6"/>
  <c r="L49"/>
  <c r="L61" i="8"/>
  <c r="L49" i="3"/>
  <c r="L45"/>
  <c r="L43" i="9"/>
  <c r="L47"/>
  <c r="L51"/>
  <c r="L42" i="10"/>
  <c r="L46"/>
  <c r="L50"/>
  <c r="L59"/>
  <c r="L72"/>
  <c r="L83"/>
  <c r="L48" i="3"/>
  <c r="L41"/>
  <c r="L42" i="9"/>
  <c r="L50"/>
  <c r="B3"/>
  <c r="B4" s="1"/>
  <c r="L44" i="10"/>
  <c r="L48"/>
  <c r="L53"/>
  <c r="L57"/>
  <c r="L61"/>
  <c r="L77"/>
  <c r="L81"/>
  <c r="L85"/>
  <c r="L55"/>
  <c r="L63"/>
  <c r="B85" l="1"/>
  <c r="A85"/>
  <c r="B57"/>
  <c r="A57"/>
  <c r="B48"/>
  <c r="A48"/>
  <c r="A42" i="9"/>
  <c r="B42"/>
  <c r="B72" i="10"/>
  <c r="A72"/>
  <c r="B42"/>
  <c r="A42"/>
  <c r="B45" i="3"/>
  <c r="A45"/>
  <c r="B45" i="6"/>
  <c r="A45"/>
  <c r="A47" i="8"/>
  <c r="B47"/>
  <c r="J53" i="9"/>
  <c r="L53" s="1"/>
  <c r="I53"/>
  <c r="K53" s="1"/>
  <c r="J61"/>
  <c r="I61"/>
  <c r="K61" s="1"/>
  <c r="J70"/>
  <c r="L70" s="1"/>
  <c r="I70"/>
  <c r="K70" s="1"/>
  <c r="J77"/>
  <c r="L77" s="1"/>
  <c r="I77"/>
  <c r="K77" s="1"/>
  <c r="J85"/>
  <c r="L85" s="1"/>
  <c r="I85"/>
  <c r="K85" s="1"/>
  <c r="J94"/>
  <c r="L94" s="1"/>
  <c r="I94"/>
  <c r="K94" s="1"/>
  <c r="I56"/>
  <c r="K56" s="1"/>
  <c r="J56"/>
  <c r="I69"/>
  <c r="K69" s="1"/>
  <c r="J69"/>
  <c r="L69" s="1"/>
  <c r="I86"/>
  <c r="K86" s="1"/>
  <c r="J86"/>
  <c r="L86" s="1"/>
  <c r="I54"/>
  <c r="K54" s="1"/>
  <c r="J54"/>
  <c r="L54" s="1"/>
  <c r="I71"/>
  <c r="K71" s="1"/>
  <c r="J71"/>
  <c r="L71" s="1"/>
  <c r="J88"/>
  <c r="I88"/>
  <c r="K88" s="1"/>
  <c r="J55" i="6"/>
  <c r="I55"/>
  <c r="K55" s="1"/>
  <c r="J63"/>
  <c r="I63"/>
  <c r="K63" s="1"/>
  <c r="J72"/>
  <c r="L72" s="1"/>
  <c r="I72"/>
  <c r="K72" s="1"/>
  <c r="J79"/>
  <c r="L79" s="1"/>
  <c r="I79"/>
  <c r="K79" s="1"/>
  <c r="J83"/>
  <c r="L83" s="1"/>
  <c r="I83"/>
  <c r="K83" s="1"/>
  <c r="J87"/>
  <c r="L87" s="1"/>
  <c r="I87"/>
  <c r="K87" s="1"/>
  <c r="J96"/>
  <c r="L96" s="1"/>
  <c r="I96"/>
  <c r="K96" s="1"/>
  <c r="I100"/>
  <c r="K100" s="1"/>
  <c r="J100"/>
  <c r="I56"/>
  <c r="K56" s="1"/>
  <c r="J56"/>
  <c r="I60"/>
  <c r="K60" s="1"/>
  <c r="J60"/>
  <c r="L60" s="1"/>
  <c r="J64"/>
  <c r="I64"/>
  <c r="K64" s="1"/>
  <c r="I67"/>
  <c r="K67" s="1"/>
  <c r="J67"/>
  <c r="I71"/>
  <c r="K71" s="1"/>
  <c r="J71"/>
  <c r="L71" s="1"/>
  <c r="I75"/>
  <c r="K75" s="1"/>
  <c r="J75"/>
  <c r="L75" s="1"/>
  <c r="I91"/>
  <c r="K91" s="1"/>
  <c r="J91"/>
  <c r="L91" s="1"/>
  <c r="I99"/>
  <c r="K99" s="1"/>
  <c r="J99"/>
  <c r="L99" s="1"/>
  <c r="I82"/>
  <c r="K82" s="1"/>
  <c r="J82"/>
  <c r="L82" s="1"/>
  <c r="I86"/>
  <c r="K86" s="1"/>
  <c r="J86"/>
  <c r="L86" s="1"/>
  <c r="I89"/>
  <c r="K89" s="1"/>
  <c r="J89"/>
  <c r="L89" s="1"/>
  <c r="I97"/>
  <c r="K97" s="1"/>
  <c r="J97"/>
  <c r="L97" s="1"/>
  <c r="A51" i="10"/>
  <c r="B51"/>
  <c r="A43"/>
  <c r="B43"/>
  <c r="A51" i="7"/>
  <c r="B51"/>
  <c r="A43"/>
  <c r="B43"/>
  <c r="B63" i="8"/>
  <c r="A63"/>
  <c r="A48"/>
  <c r="B48"/>
  <c r="A79"/>
  <c r="B79"/>
  <c r="A42"/>
  <c r="B42"/>
  <c r="A44"/>
  <c r="B44"/>
  <c r="A81"/>
  <c r="B81"/>
  <c r="A74"/>
  <c r="B74"/>
  <c r="B70"/>
  <c r="A70"/>
  <c r="B44" i="3"/>
  <c r="A44"/>
  <c r="B52" i="7"/>
  <c r="A52"/>
  <c r="A45" i="10"/>
  <c r="B45"/>
  <c r="A65" i="3"/>
  <c r="B65"/>
  <c r="A82"/>
  <c r="B82"/>
  <c r="A42" i="6"/>
  <c r="B42"/>
  <c r="A86" i="10"/>
  <c r="B86"/>
  <c r="A82"/>
  <c r="B82"/>
  <c r="A78"/>
  <c r="B78"/>
  <c r="A73"/>
  <c r="B73"/>
  <c r="A69"/>
  <c r="B69"/>
  <c r="A62"/>
  <c r="B62"/>
  <c r="A54"/>
  <c r="B54"/>
  <c r="A84"/>
  <c r="B84"/>
  <c r="A80"/>
  <c r="B80"/>
  <c r="A75"/>
  <c r="B75"/>
  <c r="A71"/>
  <c r="B71"/>
  <c r="A67"/>
  <c r="B67"/>
  <c r="A60"/>
  <c r="B60"/>
  <c r="A56"/>
  <c r="B56"/>
  <c r="I52" i="9"/>
  <c r="K52" s="1"/>
  <c r="J52"/>
  <c r="L52" s="1"/>
  <c r="J55"/>
  <c r="I55"/>
  <c r="K55" s="1"/>
  <c r="J59"/>
  <c r="I59"/>
  <c r="K59" s="1"/>
  <c r="J63"/>
  <c r="I63"/>
  <c r="K63" s="1"/>
  <c r="J68"/>
  <c r="I68"/>
  <c r="K68" s="1"/>
  <c r="J72"/>
  <c r="I72"/>
  <c r="K72" s="1"/>
  <c r="I76"/>
  <c r="K76" s="1"/>
  <c r="J76"/>
  <c r="L76" s="1"/>
  <c r="J79"/>
  <c r="I79"/>
  <c r="K79" s="1"/>
  <c r="J83"/>
  <c r="I83"/>
  <c r="K83" s="1"/>
  <c r="J87"/>
  <c r="I87"/>
  <c r="K87" s="1"/>
  <c r="J92"/>
  <c r="I92"/>
  <c r="K92" s="1"/>
  <c r="J96"/>
  <c r="I96"/>
  <c r="K96" s="1"/>
  <c r="I100"/>
  <c r="K100" s="1"/>
  <c r="J100"/>
  <c r="L100" s="1"/>
  <c r="I60"/>
  <c r="K60" s="1"/>
  <c r="J60"/>
  <c r="L60" s="1"/>
  <c r="I65"/>
  <c r="K65" s="1"/>
  <c r="J65"/>
  <c r="L65" s="1"/>
  <c r="I73"/>
  <c r="K73" s="1"/>
  <c r="J73"/>
  <c r="L73" s="1"/>
  <c r="I82"/>
  <c r="K82" s="1"/>
  <c r="J82"/>
  <c r="L82" s="1"/>
  <c r="I91"/>
  <c r="K91" s="1"/>
  <c r="J91"/>
  <c r="L91" s="1"/>
  <c r="I99"/>
  <c r="K99" s="1"/>
  <c r="J99"/>
  <c r="L99" s="1"/>
  <c r="I58"/>
  <c r="K58" s="1"/>
  <c r="J58"/>
  <c r="L58" s="1"/>
  <c r="I67"/>
  <c r="K67" s="1"/>
  <c r="J67"/>
  <c r="L67" s="1"/>
  <c r="I75"/>
  <c r="K75" s="1"/>
  <c r="J75"/>
  <c r="L75" s="1"/>
  <c r="I84"/>
  <c r="K84" s="1"/>
  <c r="J84"/>
  <c r="L84" s="1"/>
  <c r="I89"/>
  <c r="K89" s="1"/>
  <c r="J89"/>
  <c r="L89" s="1"/>
  <c r="I97"/>
  <c r="K97" s="1"/>
  <c r="J97"/>
  <c r="L97" s="1"/>
  <c r="J53" i="6"/>
  <c r="I53"/>
  <c r="K53" s="1"/>
  <c r="J57"/>
  <c r="I57"/>
  <c r="K57" s="1"/>
  <c r="J61"/>
  <c r="I61"/>
  <c r="K61" s="1"/>
  <c r="J66"/>
  <c r="I66"/>
  <c r="K66" s="1"/>
  <c r="J70"/>
  <c r="I70"/>
  <c r="K70" s="1"/>
  <c r="J74"/>
  <c r="I74"/>
  <c r="K74" s="1"/>
  <c r="J77"/>
  <c r="I77"/>
  <c r="K77" s="1"/>
  <c r="J81"/>
  <c r="I81"/>
  <c r="K81" s="1"/>
  <c r="J85"/>
  <c r="I85"/>
  <c r="K85" s="1"/>
  <c r="J90"/>
  <c r="I90"/>
  <c r="K90" s="1"/>
  <c r="J94"/>
  <c r="I94"/>
  <c r="K94" s="1"/>
  <c r="J98"/>
  <c r="I98"/>
  <c r="K98" s="1"/>
  <c r="I54"/>
  <c r="K54" s="1"/>
  <c r="J54"/>
  <c r="L54" s="1"/>
  <c r="I58"/>
  <c r="K58" s="1"/>
  <c r="J58"/>
  <c r="L58" s="1"/>
  <c r="I62"/>
  <c r="K62" s="1"/>
  <c r="J62"/>
  <c r="L62" s="1"/>
  <c r="I65"/>
  <c r="K65" s="1"/>
  <c r="J65"/>
  <c r="L65" s="1"/>
  <c r="I69"/>
  <c r="K69" s="1"/>
  <c r="J69"/>
  <c r="L69" s="1"/>
  <c r="I73"/>
  <c r="K73" s="1"/>
  <c r="J73"/>
  <c r="L73" s="1"/>
  <c r="I78"/>
  <c r="K78" s="1"/>
  <c r="J78"/>
  <c r="L78" s="1"/>
  <c r="I95"/>
  <c r="K95" s="1"/>
  <c r="J95"/>
  <c r="L95" s="1"/>
  <c r="I80"/>
  <c r="K80" s="1"/>
  <c r="J80"/>
  <c r="L80" s="1"/>
  <c r="I84"/>
  <c r="K84" s="1"/>
  <c r="J84"/>
  <c r="L84" s="1"/>
  <c r="J88"/>
  <c r="I88"/>
  <c r="K88" s="1"/>
  <c r="I93"/>
  <c r="K93" s="1"/>
  <c r="J93"/>
  <c r="L93" s="1"/>
  <c r="B56" i="8"/>
  <c r="A56"/>
  <c r="A60"/>
  <c r="B60"/>
  <c r="B82"/>
  <c r="A82"/>
  <c r="A86"/>
  <c r="B86"/>
  <c r="B89"/>
  <c r="A89"/>
  <c r="B97"/>
  <c r="A97"/>
  <c r="A99"/>
  <c r="B99"/>
  <c r="A58" i="7"/>
  <c r="B58"/>
  <c r="A50" i="8"/>
  <c r="B50"/>
  <c r="L62"/>
  <c r="L65"/>
  <c r="L67"/>
  <c r="L69"/>
  <c r="L84"/>
  <c r="L88"/>
  <c r="L60" i="7"/>
  <c r="L56"/>
  <c r="L47" i="10"/>
  <c r="L46" i="9"/>
  <c r="L47" i="7"/>
  <c r="L59" i="8"/>
  <c r="L72"/>
  <c r="L65" i="10"/>
  <c r="L58"/>
  <c r="L91" i="8"/>
  <c r="L54" i="7"/>
  <c r="L77" i="8"/>
  <c r="B63" i="10"/>
  <c r="A63"/>
  <c r="B77"/>
  <c r="A77"/>
  <c r="A48" i="3"/>
  <c r="B48"/>
  <c r="B50" i="10"/>
  <c r="A50"/>
  <c r="B47" i="9"/>
  <c r="A47"/>
  <c r="B61" i="8"/>
  <c r="A61"/>
  <c r="B90"/>
  <c r="A90"/>
  <c r="B54"/>
  <c r="A54"/>
  <c r="J57" i="9"/>
  <c r="I57"/>
  <c r="K57" s="1"/>
  <c r="J66"/>
  <c r="I66"/>
  <c r="K66" s="1"/>
  <c r="J74"/>
  <c r="I74"/>
  <c r="K74" s="1"/>
  <c r="J81"/>
  <c r="I81"/>
  <c r="K81" s="1"/>
  <c r="J90"/>
  <c r="I90"/>
  <c r="K90" s="1"/>
  <c r="J98"/>
  <c r="I98"/>
  <c r="K98" s="1"/>
  <c r="J64"/>
  <c r="I64"/>
  <c r="K64" s="1"/>
  <c r="I78"/>
  <c r="K78" s="1"/>
  <c r="J78"/>
  <c r="L78" s="1"/>
  <c r="I95"/>
  <c r="K95" s="1"/>
  <c r="J95"/>
  <c r="L95" s="1"/>
  <c r="I62"/>
  <c r="K62" s="1"/>
  <c r="J62"/>
  <c r="L62" s="1"/>
  <c r="I80"/>
  <c r="K80" s="1"/>
  <c r="J80"/>
  <c r="L80" s="1"/>
  <c r="I93"/>
  <c r="K93" s="1"/>
  <c r="J93"/>
  <c r="L93" s="1"/>
  <c r="I52" i="6"/>
  <c r="K52" s="1"/>
  <c r="J52"/>
  <c r="L52" s="1"/>
  <c r="J59"/>
  <c r="I59"/>
  <c r="K59" s="1"/>
  <c r="J68"/>
  <c r="I68"/>
  <c r="K68" s="1"/>
  <c r="I76"/>
  <c r="K76" s="1"/>
  <c r="J76"/>
  <c r="L76" s="1"/>
  <c r="J92"/>
  <c r="I92"/>
  <c r="K92" s="1"/>
  <c r="B55" i="10"/>
  <c r="A55"/>
  <c r="B81"/>
  <c r="A81"/>
  <c r="B61"/>
  <c r="A61"/>
  <c r="B53"/>
  <c r="A53"/>
  <c r="B44"/>
  <c r="A44"/>
  <c r="A50" i="9"/>
  <c r="B50"/>
  <c r="A41" i="3"/>
  <c r="B41"/>
  <c r="B83" i="10"/>
  <c r="A83"/>
  <c r="B59"/>
  <c r="A59"/>
  <c r="B46"/>
  <c r="A46"/>
  <c r="B51" i="9"/>
  <c r="A51"/>
  <c r="B43"/>
  <c r="A43"/>
  <c r="B49" i="3"/>
  <c r="A49"/>
  <c r="B49" i="6"/>
  <c r="A49"/>
  <c r="B98" i="8"/>
  <c r="A98"/>
  <c r="B51"/>
  <c r="A51"/>
  <c r="B43"/>
  <c r="A43"/>
  <c r="B76" i="10"/>
  <c r="A76"/>
  <c r="B52"/>
  <c r="A52"/>
  <c r="B100" i="8"/>
  <c r="A100"/>
  <c r="B76" i="3"/>
  <c r="A76"/>
  <c r="A73"/>
  <c r="B73"/>
  <c r="A89"/>
  <c r="B89"/>
  <c r="A58" i="8"/>
  <c r="B58"/>
  <c r="B71"/>
  <c r="A71"/>
  <c r="B73"/>
  <c r="A73"/>
  <c r="A75"/>
  <c r="B75"/>
  <c r="B80"/>
  <c r="A80"/>
  <c r="B74" i="10"/>
  <c r="A74"/>
  <c r="B66"/>
  <c r="A66"/>
  <c r="B47" i="3"/>
  <c r="A47"/>
  <c r="B53" i="8"/>
  <c r="A53"/>
  <c r="B51" i="6"/>
  <c r="A51"/>
  <c r="B43"/>
  <c r="A43"/>
  <c r="B57" i="7"/>
  <c r="A57"/>
  <c r="B92" i="8"/>
  <c r="A92"/>
  <c r="B83"/>
  <c r="A83"/>
  <c r="B49"/>
  <c r="A49"/>
  <c r="B41"/>
  <c r="A41"/>
  <c r="A46"/>
  <c r="B46"/>
  <c r="L64" i="10"/>
  <c r="L70"/>
  <c r="L45" i="9"/>
  <c r="L55" i="8"/>
  <c r="L47" i="6"/>
  <c r="L61" i="7"/>
  <c r="L53"/>
  <c r="L87" i="8"/>
  <c r="L68"/>
  <c r="L45"/>
  <c r="L48" i="7"/>
  <c r="L59"/>
  <c r="L50"/>
  <c r="L42"/>
  <c r="L66" i="8"/>
  <c r="L49" i="9"/>
  <c r="L55" i="7"/>
  <c r="L85" i="8"/>
  <c r="L64"/>
  <c r="L78"/>
  <c r="L93"/>
  <c r="L95"/>
  <c r="L41" i="6"/>
  <c r="L46" i="7"/>
  <c r="B41" i="6" l="1"/>
  <c r="A41"/>
  <c r="A93" i="8"/>
  <c r="B93"/>
  <c r="A64"/>
  <c r="B64"/>
  <c r="B55" i="7"/>
  <c r="A55"/>
  <c r="B66" i="8"/>
  <c r="A66"/>
  <c r="B50" i="7"/>
  <c r="A50"/>
  <c r="B48"/>
  <c r="A48"/>
  <c r="B68" i="8"/>
  <c r="A68"/>
  <c r="B53" i="7"/>
  <c r="A53"/>
  <c r="B47" i="6"/>
  <c r="A47"/>
  <c r="B45" i="9"/>
  <c r="A45"/>
  <c r="A64" i="10"/>
  <c r="B64"/>
  <c r="A54" i="7"/>
  <c r="B54"/>
  <c r="A58" i="10"/>
  <c r="B58"/>
  <c r="A72" i="8"/>
  <c r="B72"/>
  <c r="A47" i="7"/>
  <c r="B47"/>
  <c r="A47" i="10"/>
  <c r="B47"/>
  <c r="A60" i="7"/>
  <c r="B60"/>
  <c r="A84" i="8"/>
  <c r="B84"/>
  <c r="A67"/>
  <c r="B67"/>
  <c r="B62"/>
  <c r="A62"/>
  <c r="A96" i="6"/>
  <c r="B96"/>
  <c r="A87"/>
  <c r="B87"/>
  <c r="A83"/>
  <c r="B83"/>
  <c r="A79"/>
  <c r="B79"/>
  <c r="A72"/>
  <c r="B72"/>
  <c r="A94" i="9"/>
  <c r="B94"/>
  <c r="A85"/>
  <c r="B85"/>
  <c r="A77"/>
  <c r="B77"/>
  <c r="A70"/>
  <c r="B70"/>
  <c r="A53"/>
  <c r="B53"/>
  <c r="L92" i="6"/>
  <c r="L68"/>
  <c r="L59"/>
  <c r="L64" i="9"/>
  <c r="L98"/>
  <c r="L90"/>
  <c r="L81"/>
  <c r="L74"/>
  <c r="L66"/>
  <c r="L57"/>
  <c r="L88" i="6"/>
  <c r="L98"/>
  <c r="L94"/>
  <c r="L90"/>
  <c r="L85"/>
  <c r="L81"/>
  <c r="L77"/>
  <c r="L74"/>
  <c r="L70"/>
  <c r="L66"/>
  <c r="L61"/>
  <c r="L57"/>
  <c r="L53"/>
  <c r="L96" i="9"/>
  <c r="L92"/>
  <c r="L87"/>
  <c r="L83"/>
  <c r="L79"/>
  <c r="L72"/>
  <c r="L68"/>
  <c r="L63"/>
  <c r="L59"/>
  <c r="L55"/>
  <c r="L64" i="6"/>
  <c r="L63"/>
  <c r="L55"/>
  <c r="L88" i="9"/>
  <c r="L61"/>
  <c r="B46" i="7"/>
  <c r="A46"/>
  <c r="B95" i="8"/>
  <c r="A95"/>
  <c r="A78"/>
  <c r="B78"/>
  <c r="B85"/>
  <c r="A85"/>
  <c r="B49" i="9"/>
  <c r="A49"/>
  <c r="B42" i="7"/>
  <c r="A42"/>
  <c r="B59"/>
  <c r="A59"/>
  <c r="B45" i="8"/>
  <c r="A45"/>
  <c r="B87"/>
  <c r="A87"/>
  <c r="B61" i="7"/>
  <c r="A61"/>
  <c r="B55" i="8"/>
  <c r="A55"/>
  <c r="B70" i="10"/>
  <c r="A70"/>
  <c r="A76" i="6"/>
  <c r="B76"/>
  <c r="A52"/>
  <c r="B52"/>
  <c r="B93" i="9"/>
  <c r="A93"/>
  <c r="B80"/>
  <c r="A80"/>
  <c r="B62"/>
  <c r="A62"/>
  <c r="B95"/>
  <c r="A95"/>
  <c r="B78"/>
  <c r="A78"/>
  <c r="A77" i="8"/>
  <c r="B77"/>
  <c r="A91"/>
  <c r="B91"/>
  <c r="A65" i="10"/>
  <c r="B65"/>
  <c r="A59" i="8"/>
  <c r="B59"/>
  <c r="A46" i="9"/>
  <c r="B46"/>
  <c r="A56" i="7"/>
  <c r="B56"/>
  <c r="A88" i="8"/>
  <c r="B88"/>
  <c r="A69"/>
  <c r="B69"/>
  <c r="A65"/>
  <c r="B65"/>
  <c r="B93" i="6"/>
  <c r="A93"/>
  <c r="B84"/>
  <c r="A84"/>
  <c r="B80"/>
  <c r="A80"/>
  <c r="B95"/>
  <c r="A95"/>
  <c r="B78"/>
  <c r="A78"/>
  <c r="B73"/>
  <c r="A73"/>
  <c r="B69"/>
  <c r="A69"/>
  <c r="B65"/>
  <c r="A65"/>
  <c r="B62"/>
  <c r="A62"/>
  <c r="B58"/>
  <c r="A58"/>
  <c r="B54"/>
  <c r="A54"/>
  <c r="B97" i="9"/>
  <c r="A97"/>
  <c r="B89"/>
  <c r="A89"/>
  <c r="B84"/>
  <c r="A84"/>
  <c r="B75"/>
  <c r="A75"/>
  <c r="B67"/>
  <c r="A67"/>
  <c r="B58"/>
  <c r="A58"/>
  <c r="B99"/>
  <c r="A99"/>
  <c r="B91"/>
  <c r="A91"/>
  <c r="B82"/>
  <c r="A82"/>
  <c r="B73"/>
  <c r="A73"/>
  <c r="B65"/>
  <c r="A65"/>
  <c r="B60"/>
  <c r="A60"/>
  <c r="A100"/>
  <c r="B100"/>
  <c r="A76"/>
  <c r="B76"/>
  <c r="A52"/>
  <c r="B52"/>
  <c r="B97" i="6"/>
  <c r="A97"/>
  <c r="B89"/>
  <c r="A89"/>
  <c r="B86"/>
  <c r="A86"/>
  <c r="B82"/>
  <c r="A82"/>
  <c r="B99"/>
  <c r="A99"/>
  <c r="B91"/>
  <c r="A91"/>
  <c r="B75"/>
  <c r="A75"/>
  <c r="B71"/>
  <c r="A71"/>
  <c r="B60"/>
  <c r="A60"/>
  <c r="B71" i="9"/>
  <c r="A71"/>
  <c r="B54"/>
  <c r="A54"/>
  <c r="B86"/>
  <c r="A86"/>
  <c r="B69"/>
  <c r="A69"/>
  <c r="L67" i="6"/>
  <c r="L56"/>
  <c r="L100"/>
  <c r="L56" i="9"/>
  <c r="A100" i="6" l="1"/>
  <c r="B100"/>
  <c r="B88" i="9"/>
  <c r="A88"/>
  <c r="A63" i="6"/>
  <c r="B63"/>
  <c r="A55" i="9"/>
  <c r="B55"/>
  <c r="A63"/>
  <c r="B63"/>
  <c r="A72"/>
  <c r="B72"/>
  <c r="A83"/>
  <c r="B83"/>
  <c r="A92"/>
  <c r="B92"/>
  <c r="A53" i="6"/>
  <c r="B53"/>
  <c r="A61"/>
  <c r="B61"/>
  <c r="A70"/>
  <c r="B70"/>
  <c r="A77"/>
  <c r="B77"/>
  <c r="A85"/>
  <c r="B85"/>
  <c r="A94"/>
  <c r="B94"/>
  <c r="B88"/>
  <c r="A88"/>
  <c r="A66" i="9"/>
  <c r="B66"/>
  <c r="A81"/>
  <c r="B81"/>
  <c r="A98"/>
  <c r="B98"/>
  <c r="A59" i="6"/>
  <c r="B59"/>
  <c r="A92"/>
  <c r="B92"/>
  <c r="B67"/>
  <c r="A67"/>
  <c r="B56" i="9"/>
  <c r="A56"/>
  <c r="B56" i="6"/>
  <c r="A56"/>
  <c r="A61" i="9"/>
  <c r="B61"/>
  <c r="A55" i="6"/>
  <c r="B55"/>
  <c r="B64"/>
  <c r="A64"/>
  <c r="A59" i="9"/>
  <c r="B59"/>
  <c r="A68"/>
  <c r="B68"/>
  <c r="A79"/>
  <c r="B79"/>
  <c r="A87"/>
  <c r="B87"/>
  <c r="A96"/>
  <c r="B96"/>
  <c r="A57" i="6"/>
  <c r="B57"/>
  <c r="A66"/>
  <c r="B66"/>
  <c r="A74"/>
  <c r="B74"/>
  <c r="A81"/>
  <c r="B81"/>
  <c r="A90"/>
  <c r="B90"/>
  <c r="A98"/>
  <c r="B98"/>
  <c r="A57" i="9"/>
  <c r="B57"/>
  <c r="A74"/>
  <c r="B74"/>
  <c r="A90"/>
  <c r="B90"/>
  <c r="B64"/>
  <c r="A64"/>
  <c r="A68" i="6"/>
  <c r="B68"/>
</calcChain>
</file>

<file path=xl/sharedStrings.xml><?xml version="1.0" encoding="utf-8"?>
<sst xmlns="http://schemas.openxmlformats.org/spreadsheetml/2006/main" count="192" uniqueCount="15">
  <si>
    <t>Graph</t>
  </si>
  <si>
    <t>Call</t>
  </si>
  <si>
    <t>Put</t>
  </si>
  <si>
    <t>S</t>
  </si>
  <si>
    <t>N(d1)</t>
  </si>
  <si>
    <t>N(d2)</t>
  </si>
  <si>
    <t>X</t>
  </si>
  <si>
    <t>T</t>
  </si>
  <si>
    <t>s</t>
  </si>
  <si>
    <t>r</t>
  </si>
  <si>
    <t>Call and Put</t>
  </si>
  <si>
    <t>d1</t>
  </si>
  <si>
    <t>d2</t>
  </si>
  <si>
    <t>Nd1</t>
  </si>
  <si>
    <t>Nd2</t>
  </si>
</sst>
</file>

<file path=xl/styles.xml><?xml version="1.0" encoding="utf-8"?>
<styleSheet xmlns="http://schemas.openxmlformats.org/spreadsheetml/2006/main">
  <numFmts count="5">
    <numFmt numFmtId="170" formatCode="_(&quot;$&quot;* #,##0.00_);_(&quot;$&quot;* \(#,##0.00\);_(&quot;$&quot;* &quot;-&quot;??_);_(@_)"/>
    <numFmt numFmtId="171" formatCode="_(* #,##0.00_);_(* \(#,##0.00\);_(* &quot;-&quot;??_);_(@_)"/>
    <numFmt numFmtId="174" formatCode="0.0000"/>
    <numFmt numFmtId="177" formatCode="0.0"/>
    <numFmt numFmtId="179" formatCode="0.0%"/>
  </numFmts>
  <fonts count="11">
    <font>
      <sz val="10"/>
      <name val="Tms Rmn"/>
    </font>
    <font>
      <b/>
      <sz val="10"/>
      <name val="Tms Rmn"/>
    </font>
    <font>
      <sz val="10"/>
      <name val="Tms Rmn"/>
    </font>
    <font>
      <sz val="14"/>
      <name val="Tms Rmn"/>
    </font>
    <font>
      <b/>
      <sz val="14"/>
      <name val="Tms Rmn"/>
    </font>
    <font>
      <b/>
      <sz val="14"/>
      <color indexed="9"/>
      <name val="Tms Rmn"/>
    </font>
    <font>
      <b/>
      <u/>
      <sz val="14"/>
      <color indexed="9"/>
      <name val="Tms Rmn"/>
    </font>
    <font>
      <b/>
      <u/>
      <sz val="14"/>
      <name val="Tms Rmn"/>
    </font>
    <font>
      <b/>
      <u/>
      <sz val="14"/>
      <color indexed="9"/>
      <name val="Symbol"/>
    </font>
    <font>
      <sz val="10"/>
      <color indexed="9"/>
      <name val="Tms Rmn"/>
    </font>
    <font>
      <b/>
      <sz val="10"/>
      <color indexed="9"/>
      <name val="Tms Rmn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177" fontId="0" fillId="0" borderId="0" xfId="0" applyNumberFormat="1"/>
    <xf numFmtId="0" fontId="6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1" fillId="0" borderId="0" xfId="0" applyFont="1"/>
    <xf numFmtId="177" fontId="9" fillId="3" borderId="0" xfId="0" applyNumberFormat="1" applyFont="1" applyFill="1"/>
    <xf numFmtId="2" fontId="9" fillId="3" borderId="0" xfId="0" applyNumberFormat="1" applyFont="1" applyFill="1"/>
    <xf numFmtId="174" fontId="9" fillId="3" borderId="0" xfId="0" applyNumberFormat="1" applyFont="1" applyFill="1" applyAlignment="1">
      <alignment horizontal="right"/>
    </xf>
    <xf numFmtId="177" fontId="10" fillId="3" borderId="0" xfId="0" applyNumberFormat="1" applyFont="1" applyFill="1"/>
    <xf numFmtId="2" fontId="10" fillId="3" borderId="0" xfId="0" applyNumberFormat="1" applyFont="1" applyFill="1"/>
    <xf numFmtId="174" fontId="10" fillId="3" borderId="0" xfId="0" applyNumberFormat="1" applyFont="1" applyFill="1" applyAlignment="1">
      <alignment horizontal="right"/>
    </xf>
    <xf numFmtId="177" fontId="9" fillId="5" borderId="0" xfId="0" applyNumberFormat="1" applyFont="1" applyFill="1"/>
    <xf numFmtId="2" fontId="9" fillId="5" borderId="0" xfId="0" applyNumberFormat="1" applyFont="1" applyFill="1"/>
    <xf numFmtId="174" fontId="9" fillId="5" borderId="0" xfId="0" applyNumberFormat="1" applyFont="1" applyFill="1" applyAlignment="1">
      <alignment horizontal="right"/>
    </xf>
    <xf numFmtId="177" fontId="10" fillId="5" borderId="0" xfId="0" applyNumberFormat="1" applyFont="1" applyFill="1"/>
    <xf numFmtId="2" fontId="10" fillId="5" borderId="0" xfId="0" applyNumberFormat="1" applyFont="1" applyFill="1"/>
    <xf numFmtId="174" fontId="10" fillId="5" borderId="0" xfId="0" applyNumberFormat="1" applyFont="1" applyFill="1" applyAlignment="1">
      <alignment horizontal="right"/>
    </xf>
    <xf numFmtId="177" fontId="9" fillId="4" borderId="0" xfId="0" applyNumberFormat="1" applyFont="1" applyFill="1"/>
    <xf numFmtId="2" fontId="9" fillId="4" borderId="0" xfId="0" applyNumberFormat="1" applyFont="1" applyFill="1"/>
    <xf numFmtId="174" fontId="9" fillId="4" borderId="0" xfId="0" applyNumberFormat="1" applyFont="1" applyFill="1" applyAlignment="1">
      <alignment horizontal="right"/>
    </xf>
    <xf numFmtId="177" fontId="10" fillId="4" borderId="0" xfId="0" applyNumberFormat="1" applyFont="1" applyFill="1"/>
    <xf numFmtId="2" fontId="10" fillId="4" borderId="0" xfId="0" applyNumberFormat="1" applyFont="1" applyFill="1"/>
    <xf numFmtId="174" fontId="10" fillId="4" borderId="0" xfId="0" applyNumberFormat="1" applyFont="1" applyFill="1" applyAlignment="1">
      <alignment horizontal="right"/>
    </xf>
    <xf numFmtId="177" fontId="9" fillId="7" borderId="0" xfId="0" applyNumberFormat="1" applyFont="1" applyFill="1"/>
    <xf numFmtId="2" fontId="9" fillId="7" borderId="0" xfId="0" applyNumberFormat="1" applyFont="1" applyFill="1"/>
    <xf numFmtId="174" fontId="9" fillId="7" borderId="0" xfId="0" applyNumberFormat="1" applyFont="1" applyFill="1" applyAlignment="1">
      <alignment horizontal="right"/>
    </xf>
    <xf numFmtId="177" fontId="10" fillId="7" borderId="0" xfId="0" applyNumberFormat="1" applyFont="1" applyFill="1"/>
    <xf numFmtId="2" fontId="10" fillId="7" borderId="0" xfId="0" applyNumberFormat="1" applyFont="1" applyFill="1"/>
    <xf numFmtId="174" fontId="10" fillId="7" borderId="0" xfId="0" applyNumberFormat="1" applyFont="1" applyFill="1" applyAlignment="1">
      <alignment horizontal="right"/>
    </xf>
    <xf numFmtId="2" fontId="0" fillId="0" borderId="0" xfId="0" applyNumberFormat="1" applyAlignment="1">
      <alignment horizontal="right"/>
    </xf>
    <xf numFmtId="0" fontId="7" fillId="8" borderId="0" xfId="0" applyFont="1" applyFill="1" applyAlignment="1">
      <alignment horizontal="center"/>
    </xf>
    <xf numFmtId="174" fontId="3" fillId="8" borderId="0" xfId="0" applyNumberFormat="1" applyFont="1" applyFill="1" applyAlignment="1">
      <alignment horizontal="center"/>
    </xf>
    <xf numFmtId="177" fontId="9" fillId="9" borderId="0" xfId="0" applyNumberFormat="1" applyFont="1" applyFill="1"/>
    <xf numFmtId="2" fontId="9" fillId="9" borderId="0" xfId="0" applyNumberFormat="1" applyFont="1" applyFill="1"/>
    <xf numFmtId="174" fontId="9" fillId="9" borderId="0" xfId="0" applyNumberFormat="1" applyFont="1" applyFill="1" applyAlignment="1">
      <alignment horizontal="right"/>
    </xf>
    <xf numFmtId="177" fontId="10" fillId="9" borderId="0" xfId="0" applyNumberFormat="1" applyFont="1" applyFill="1"/>
    <xf numFmtId="2" fontId="10" fillId="9" borderId="0" xfId="0" applyNumberFormat="1" applyFont="1" applyFill="1"/>
    <xf numFmtId="174" fontId="10" fillId="9" borderId="0" xfId="0" applyNumberFormat="1" applyFont="1" applyFill="1" applyAlignment="1">
      <alignment horizontal="right"/>
    </xf>
    <xf numFmtId="0" fontId="6" fillId="9" borderId="0" xfId="0" applyFont="1" applyFill="1" applyAlignment="1">
      <alignment horizontal="center"/>
    </xf>
    <xf numFmtId="2" fontId="5" fillId="9" borderId="0" xfId="0" applyNumberFormat="1" applyFont="1" applyFill="1" applyAlignment="1">
      <alignment horizontal="center"/>
    </xf>
    <xf numFmtId="0" fontId="9" fillId="9" borderId="0" xfId="0" applyFont="1" applyFill="1" applyAlignment="1">
      <alignment horizontal="center"/>
    </xf>
    <xf numFmtId="179" fontId="5" fillId="4" borderId="0" xfId="3" applyNumberFormat="1" applyFont="1" applyFill="1" applyAlignment="1">
      <alignment horizontal="center"/>
    </xf>
    <xf numFmtId="179" fontId="5" fillId="6" borderId="0" xfId="3" applyNumberFormat="1" applyFont="1" applyFill="1" applyAlignment="1">
      <alignment horizontal="center"/>
    </xf>
    <xf numFmtId="0" fontId="5" fillId="7" borderId="0" xfId="0" applyFont="1" applyFill="1" applyAlignment="1">
      <alignment horizontal="right"/>
    </xf>
    <xf numFmtId="170" fontId="5" fillId="7" borderId="0" xfId="2" applyFont="1" applyFill="1" applyAlignment="1"/>
    <xf numFmtId="0" fontId="4" fillId="7" borderId="0" xfId="0" applyFont="1" applyFill="1" applyAlignment="1">
      <alignment horizontal="right"/>
    </xf>
    <xf numFmtId="170" fontId="4" fillId="7" borderId="0" xfId="2" applyFont="1" applyFill="1" applyAlignment="1"/>
    <xf numFmtId="2" fontId="5" fillId="3" borderId="0" xfId="1" applyNumberFormat="1" applyFont="1" applyFill="1" applyAlignment="1">
      <alignment horizontal="center"/>
    </xf>
    <xf numFmtId="2" fontId="5" fillId="5" borderId="0" xfId="2" applyNumberFormat="1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3732394366197184"/>
          <c:y val="0.10441808020394157"/>
          <c:w val="0.77464788732394363"/>
          <c:h val="0.71486224139621535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'S,X,T,sigma'!$C$41:$C$51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'S,X,T,sigma'!$B$41:$B$51</c:f>
              <c:numCache>
                <c:formatCode>0.00</c:formatCode>
                <c:ptCount val="11"/>
                <c:pt idx="0">
                  <c:v>46.878890024694073</c:v>
                </c:pt>
                <c:pt idx="1">
                  <c:v>39.378890024694073</c:v>
                </c:pt>
                <c:pt idx="2">
                  <c:v>29.378890025320608</c:v>
                </c:pt>
                <c:pt idx="3">
                  <c:v>19.379563619459098</c:v>
                </c:pt>
                <c:pt idx="4">
                  <c:v>9.6205523124079377</c:v>
                </c:pt>
                <c:pt idx="5">
                  <c:v>2.6704322736903094</c:v>
                </c:pt>
                <c:pt idx="6">
                  <c:v>0.3719374244582454</c:v>
                </c:pt>
                <c:pt idx="7">
                  <c:v>2.9803633874252E-2</c:v>
                </c:pt>
                <c:pt idx="8">
                  <c:v>1.6373601227144263E-3</c:v>
                </c:pt>
                <c:pt idx="9">
                  <c:v>7.0665908907585617E-5</c:v>
                </c:pt>
                <c:pt idx="10">
                  <c:v>2.6332457139233156E-6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'S,X,T,sigma'!$C$41:$C$51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'S,X,T,sigma'!$A$41:$A$51</c:f>
              <c:numCache>
                <c:formatCode>0.00</c:formatCode>
                <c:ptCount val="11"/>
                <c:pt idx="0">
                  <c:v>2.1399849716016441E-89</c:v>
                </c:pt>
                <c:pt idx="1">
                  <c:v>2.7858906538015371E-27</c:v>
                </c:pt>
                <c:pt idx="2">
                  <c:v>6.2653438181277994E-10</c:v>
                </c:pt>
                <c:pt idx="3">
                  <c:v>6.7359476502566393E-4</c:v>
                </c:pt>
                <c:pt idx="4">
                  <c:v>0.24166228771386855</c:v>
                </c:pt>
                <c:pt idx="5">
                  <c:v>3.2915422489962332</c:v>
                </c:pt>
                <c:pt idx="6">
                  <c:v>10.993047399764173</c:v>
                </c:pt>
                <c:pt idx="7">
                  <c:v>20.650913609180172</c:v>
                </c:pt>
                <c:pt idx="8">
                  <c:v>30.622747335428642</c:v>
                </c:pt>
                <c:pt idx="9">
                  <c:v>40.621180641214835</c:v>
                </c:pt>
                <c:pt idx="10">
                  <c:v>50.621112608551648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'S,X,T,sigma'!$C$52:$C$52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'S,X,T,sigma'!$B$52:$B$52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'S,X,T,sigma'!$C$52:$C$52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'S,X,T,sigma'!$A$52:$A$52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144045568"/>
        <c:axId val="144451456"/>
      </c:scatterChart>
      <c:valAx>
        <c:axId val="144045568"/>
        <c:scaling>
          <c:orientation val="minMax"/>
          <c:max val="100"/>
        </c:scaling>
        <c:axPos val="b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44451456"/>
        <c:crosses val="autoZero"/>
        <c:crossBetween val="midCat"/>
        <c:majorUnit val="20"/>
      </c:valAx>
      <c:valAx>
        <c:axId val="144451456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44045568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DD0806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3684257415903975"/>
          <c:y val="0.10358565737051793"/>
          <c:w val="0.78245882147348367"/>
          <c:h val="0.71713147410358569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'S,X,T,sigma'!$E$65:$E$75</c:f>
              <c:numCache>
                <c:formatCode>0.00</c:formatCode>
                <c:ptCount val="11"/>
                <c:pt idx="0">
                  <c:v>0.05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'S,X,T,sigma'!$B$65:$B$75</c:f>
              <c:numCache>
                <c:formatCode>0.00</c:formatCode>
                <c:ptCount val="11"/>
                <c:pt idx="0">
                  <c:v>1.2746775241557131</c:v>
                </c:pt>
                <c:pt idx="1">
                  <c:v>2.419498713196532</c:v>
                </c:pt>
                <c:pt idx="2">
                  <c:v>3.267285756696964</c:v>
                </c:pt>
                <c:pt idx="3">
                  <c:v>3.8554221289070796</c:v>
                </c:pt>
                <c:pt idx="4">
                  <c:v>4.309139763424497</c:v>
                </c:pt>
                <c:pt idx="5">
                  <c:v>4.6770986180286087</c:v>
                </c:pt>
                <c:pt idx="6">
                  <c:v>4.9843268501463598</c:v>
                </c:pt>
                <c:pt idx="7">
                  <c:v>5.2457328581259617</c:v>
                </c:pt>
                <c:pt idx="8">
                  <c:v>5.471055177102059</c:v>
                </c:pt>
                <c:pt idx="9">
                  <c:v>5.6670744289326791</c:v>
                </c:pt>
                <c:pt idx="10">
                  <c:v>5.8387385294380749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'S,X,T,sigma'!$E$65:$E$75</c:f>
              <c:numCache>
                <c:formatCode>0.00</c:formatCode>
                <c:ptCount val="11"/>
                <c:pt idx="0">
                  <c:v>0.05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'S,X,T,sigma'!$A$65:$A$75</c:f>
              <c:numCache>
                <c:formatCode>0.00</c:formatCode>
                <c:ptCount val="11"/>
                <c:pt idx="0">
                  <c:v>1.3995214042827087</c:v>
                </c:pt>
                <c:pt idx="1">
                  <c:v>2.9170070257381333</c:v>
                </c:pt>
                <c:pt idx="2">
                  <c:v>4.2573520913592056</c:v>
                </c:pt>
                <c:pt idx="3">
                  <c:v>5.3331454514816663</c:v>
                </c:pt>
                <c:pt idx="4">
                  <c:v>6.2696678058083393</c:v>
                </c:pt>
                <c:pt idx="5">
                  <c:v>7.1156273929929093</c:v>
                </c:pt>
                <c:pt idx="6">
                  <c:v>7.8961001709339271</c:v>
                </c:pt>
                <c:pt idx="7">
                  <c:v>8.6260418628285507</c:v>
                </c:pt>
                <c:pt idx="8">
                  <c:v>9.3152378577702706</c:v>
                </c:pt>
                <c:pt idx="9">
                  <c:v>9.970515165371264</c:v>
                </c:pt>
                <c:pt idx="10">
                  <c:v>10.596867627640101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'S,X,T,sigma'!$E$76:$E$76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'S,X,T,sigma'!$B$76:$B$76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'S,X,T,sigma'!$E$76:$E$76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'S,X,T,sigma'!$A$76:$A$76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39007360"/>
        <c:axId val="39009280"/>
      </c:scatterChart>
      <c:valAx>
        <c:axId val="39007360"/>
        <c:scaling>
          <c:orientation val="minMax"/>
          <c:max val="2"/>
        </c:scaling>
        <c:axPos val="b"/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009280"/>
        <c:crosses val="autoZero"/>
        <c:crossBetween val="midCat"/>
        <c:majorUnit val="0.5"/>
      </c:valAx>
      <c:valAx>
        <c:axId val="39009280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00736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90713A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3684257415903975"/>
          <c:y val="0.10358565737051793"/>
          <c:w val="0.77544125356789184"/>
          <c:h val="0.71713147410358569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'S,X,T,sigma'!$D$53:$D$63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'S,X,T,sigma'!$B$53:$B$63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2.1513812953344313E-10</c:v>
                </c:pt>
                <c:pt idx="3">
                  <c:v>3.5205360812540221E-4</c:v>
                </c:pt>
                <c:pt idx="4">
                  <c:v>0.16552523748987369</c:v>
                </c:pt>
                <c:pt idx="5">
                  <c:v>2.6704322736903094</c:v>
                </c:pt>
                <c:pt idx="6">
                  <c:v>9.7792496379535336</c:v>
                </c:pt>
                <c:pt idx="7">
                  <c:v>19.178622225869262</c:v>
                </c:pt>
                <c:pt idx="8">
                  <c:v>29.009232644524275</c:v>
                </c:pt>
                <c:pt idx="9">
                  <c:v>38.882148146437899</c:v>
                </c:pt>
                <c:pt idx="10">
                  <c:v>48.757786115552264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'S,X,T,sigma'!$D$53:$D$63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'S,X,T,sigma'!$A$53:$A$63</c:f>
              <c:numCache>
                <c:formatCode>0.00</c:formatCode>
                <c:ptCount val="11"/>
                <c:pt idx="0">
                  <c:v>47.531055498765298</c:v>
                </c:pt>
                <c:pt idx="1">
                  <c:v>40.124221995061184</c:v>
                </c:pt>
                <c:pt idx="2">
                  <c:v>30.24844399033751</c:v>
                </c:pt>
                <c:pt idx="3">
                  <c:v>20.373018038791681</c:v>
                </c:pt>
                <c:pt idx="4">
                  <c:v>10.662413217734617</c:v>
                </c:pt>
                <c:pt idx="5">
                  <c:v>3.2915422489962332</c:v>
                </c:pt>
                <c:pt idx="6">
                  <c:v>0.52458160832064671</c:v>
                </c:pt>
                <c:pt idx="7">
                  <c:v>4.8176191297563009E-2</c:v>
                </c:pt>
                <c:pt idx="8">
                  <c:v>3.0086050137633213E-3</c:v>
                </c:pt>
                <c:pt idx="9">
                  <c:v>1.4610198856632953E-4</c:v>
                </c:pt>
                <c:pt idx="10">
                  <c:v>6.0661641144032932E-6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'S,X,T,sigma'!$D$64:$D$64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'S,X,T,sigma'!$B$64:$B$64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'S,X,T,sigma'!$D$64:$D$64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'S,X,T,sigma'!$A$64:$A$64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39608320"/>
        <c:axId val="39610240"/>
      </c:scatterChart>
      <c:valAx>
        <c:axId val="39608320"/>
        <c:scaling>
          <c:orientation val="minMax"/>
          <c:max val="100"/>
        </c:scaling>
        <c:axPos val="b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610240"/>
        <c:crosses val="autoZero"/>
        <c:crossBetween val="midCat"/>
        <c:majorUnit val="20"/>
      </c:valAx>
      <c:valAx>
        <c:axId val="39610240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60832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0000D4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3684257415903975"/>
          <c:y val="0.10358565737051793"/>
          <c:w val="0.77193246961509598"/>
          <c:h val="0.71713147410358569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'S,X,T,sigma'!$F$77:$F$87</c:f>
              <c:numCache>
                <c:formatCode>0.00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'S,X,T,sigma'!$B$77:$B$87</c:f>
              <c:numCache>
                <c:formatCode>0.00</c:formatCode>
                <c:ptCount val="11"/>
                <c:pt idx="0">
                  <c:v>0.24569544095557205</c:v>
                </c:pt>
                <c:pt idx="1">
                  <c:v>0.7113061355136665</c:v>
                </c:pt>
                <c:pt idx="2">
                  <c:v>1.6863885894955004</c:v>
                </c:pt>
                <c:pt idx="3">
                  <c:v>2.6704322736903094</c:v>
                </c:pt>
                <c:pt idx="4">
                  <c:v>3.6551934654785043</c:v>
                </c:pt>
                <c:pt idx="5">
                  <c:v>4.6385197559659375</c:v>
                </c:pt>
                <c:pt idx="6">
                  <c:v>5.6192888311117883</c:v>
                </c:pt>
                <c:pt idx="7">
                  <c:v>6.5966779733730903</c:v>
                </c:pt>
                <c:pt idx="8">
                  <c:v>7.5699816470183094</c:v>
                </c:pt>
                <c:pt idx="9">
                  <c:v>8.5385513154481174</c:v>
                </c:pt>
                <c:pt idx="10">
                  <c:v>9.501771973819892</c:v>
                </c:pt>
              </c:numCache>
            </c:numRef>
          </c:yVal>
          <c:smooth val="1"/>
        </c:ser>
        <c:ser>
          <c:idx val="1"/>
          <c:order val="1"/>
          <c:spPr>
            <a:ln w="254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'S,X,T,sigma'!$F$77:$F$87</c:f>
              <c:numCache>
                <c:formatCode>0.00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'S,X,T,sigma'!$A$77:$A$87</c:f>
              <c:numCache>
                <c:formatCode>0.00</c:formatCode>
                <c:ptCount val="11"/>
                <c:pt idx="0">
                  <c:v>0.86680541626149932</c:v>
                </c:pt>
                <c:pt idx="1">
                  <c:v>1.3324161108195938</c:v>
                </c:pt>
                <c:pt idx="2">
                  <c:v>2.3074985648014277</c:v>
                </c:pt>
                <c:pt idx="3">
                  <c:v>3.2915422489962332</c:v>
                </c:pt>
                <c:pt idx="4">
                  <c:v>4.2763034407844351</c:v>
                </c:pt>
                <c:pt idx="5">
                  <c:v>5.2596297312718647</c:v>
                </c:pt>
                <c:pt idx="6">
                  <c:v>6.2403988064177121</c:v>
                </c:pt>
                <c:pt idx="7">
                  <c:v>7.2177879486790211</c:v>
                </c:pt>
                <c:pt idx="8">
                  <c:v>8.1910916223242367</c:v>
                </c:pt>
                <c:pt idx="9">
                  <c:v>9.1596612907540411</c:v>
                </c:pt>
                <c:pt idx="10">
                  <c:v>10.122881949125819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'S,X,T,sigma'!$F$88:$F$88</c:f>
              <c:numCache>
                <c:formatCode>0.00</c:formatCode>
                <c:ptCount val="1"/>
                <c:pt idx="0">
                  <c:v>0.3</c:v>
                </c:pt>
              </c:numCache>
            </c:numRef>
          </c:xVal>
          <c:yVal>
            <c:numRef>
              <c:f>'S,X,T,sigma'!$B$88:$B$88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'S,X,T,sigma'!$F$88:$F$88</c:f>
              <c:numCache>
                <c:formatCode>0.00</c:formatCode>
                <c:ptCount val="1"/>
                <c:pt idx="0">
                  <c:v>0.3</c:v>
                </c:pt>
              </c:numCache>
            </c:numRef>
          </c:xVal>
          <c:yVal>
            <c:numRef>
              <c:f>'S,X,T,sigma'!$A$88:$A$88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39647872"/>
        <c:axId val="39727872"/>
      </c:scatterChart>
      <c:valAx>
        <c:axId val="39647872"/>
        <c:scaling>
          <c:orientation val="minMax"/>
          <c:max val="1"/>
        </c:scaling>
        <c:axPos val="b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727872"/>
        <c:crosses val="autoZero"/>
        <c:crossBetween val="midCat"/>
        <c:majorUnit val="0.25"/>
      </c:valAx>
      <c:valAx>
        <c:axId val="39727872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647872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339933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3892617449664433E-2"/>
          <c:y val="5.6530322037802366E-2"/>
          <c:w val="0.86409395973154357"/>
          <c:h val="0.84015754476871796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S!$C$41:$C$51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S!$B$41:$B$51</c:f>
              <c:numCache>
                <c:formatCode>0.00</c:formatCode>
                <c:ptCount val="11"/>
                <c:pt idx="0">
                  <c:v>46.878890024694073</c:v>
                </c:pt>
                <c:pt idx="1">
                  <c:v>39.378890024694073</c:v>
                </c:pt>
                <c:pt idx="2">
                  <c:v>29.378890025320608</c:v>
                </c:pt>
                <c:pt idx="3">
                  <c:v>19.379563619459098</c:v>
                </c:pt>
                <c:pt idx="4">
                  <c:v>9.6205523124079377</c:v>
                </c:pt>
                <c:pt idx="5">
                  <c:v>2.6704322736903094</c:v>
                </c:pt>
                <c:pt idx="6">
                  <c:v>0.3719374244582454</c:v>
                </c:pt>
                <c:pt idx="7">
                  <c:v>2.9803633874252E-2</c:v>
                </c:pt>
                <c:pt idx="8">
                  <c:v>1.6373601227144263E-3</c:v>
                </c:pt>
                <c:pt idx="9">
                  <c:v>7.0665908907585617E-5</c:v>
                </c:pt>
                <c:pt idx="10">
                  <c:v>2.6332457139233156E-6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S!$C$41:$C$51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S!$A$41:$A$51</c:f>
              <c:numCache>
                <c:formatCode>0.00</c:formatCode>
                <c:ptCount val="11"/>
                <c:pt idx="0">
                  <c:v>2.1399849716016441E-89</c:v>
                </c:pt>
                <c:pt idx="1">
                  <c:v>2.7858906538015371E-27</c:v>
                </c:pt>
                <c:pt idx="2">
                  <c:v>6.2653438181277994E-10</c:v>
                </c:pt>
                <c:pt idx="3">
                  <c:v>6.7359476502566393E-4</c:v>
                </c:pt>
                <c:pt idx="4">
                  <c:v>0.24166228771386855</c:v>
                </c:pt>
                <c:pt idx="5">
                  <c:v>3.2915422489962332</c:v>
                </c:pt>
                <c:pt idx="6">
                  <c:v>10.993047399764173</c:v>
                </c:pt>
                <c:pt idx="7">
                  <c:v>20.650913609180172</c:v>
                </c:pt>
                <c:pt idx="8">
                  <c:v>30.622747335428642</c:v>
                </c:pt>
                <c:pt idx="9">
                  <c:v>40.621180641214835</c:v>
                </c:pt>
                <c:pt idx="10">
                  <c:v>50.621112608551648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S!$C$52:$C$52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S!$B$52:$B$52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S!$C$52:$C$52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S!$A$52:$A$52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142328192"/>
        <c:axId val="142330496"/>
      </c:scatterChart>
      <c:valAx>
        <c:axId val="142328192"/>
        <c:scaling>
          <c:orientation val="minMax"/>
          <c:max val="100"/>
        </c:scaling>
        <c:axPos val="b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42330496"/>
        <c:crosses val="autoZero"/>
        <c:crossBetween val="midCat"/>
        <c:majorUnit val="20"/>
      </c:valAx>
      <c:valAx>
        <c:axId val="142330496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42328192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DD0806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3752230802827288E-2"/>
          <c:y val="5.6420287060249597E-2"/>
          <c:w val="0.86432302188517762"/>
          <c:h val="0.84046772448371809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X!$D$53:$D$63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X!$B$53:$B$63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2.1513812953344313E-10</c:v>
                </c:pt>
                <c:pt idx="3">
                  <c:v>3.5205360812540221E-4</c:v>
                </c:pt>
                <c:pt idx="4">
                  <c:v>0.16552523748987369</c:v>
                </c:pt>
                <c:pt idx="5">
                  <c:v>2.6704322736903094</c:v>
                </c:pt>
                <c:pt idx="6">
                  <c:v>9.7792496379535336</c:v>
                </c:pt>
                <c:pt idx="7">
                  <c:v>19.178622225869262</c:v>
                </c:pt>
                <c:pt idx="8">
                  <c:v>29.009232644524275</c:v>
                </c:pt>
                <c:pt idx="9">
                  <c:v>38.882148146437899</c:v>
                </c:pt>
                <c:pt idx="10">
                  <c:v>48.757786115552264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X!$D$53:$D$63</c:f>
              <c:numCache>
                <c:formatCode>0.0</c:formatCode>
                <c:ptCount val="11"/>
                <c:pt idx="0">
                  <c:v>2.5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X!$A$53:$A$63</c:f>
              <c:numCache>
                <c:formatCode>0.00</c:formatCode>
                <c:ptCount val="11"/>
                <c:pt idx="0">
                  <c:v>47.531055498765298</c:v>
                </c:pt>
                <c:pt idx="1">
                  <c:v>40.124221995061184</c:v>
                </c:pt>
                <c:pt idx="2">
                  <c:v>30.24844399033751</c:v>
                </c:pt>
                <c:pt idx="3">
                  <c:v>20.373018038791681</c:v>
                </c:pt>
                <c:pt idx="4">
                  <c:v>10.662413217734617</c:v>
                </c:pt>
                <c:pt idx="5">
                  <c:v>3.2915422489962332</c:v>
                </c:pt>
                <c:pt idx="6">
                  <c:v>0.52458160832064671</c:v>
                </c:pt>
                <c:pt idx="7">
                  <c:v>4.8176191297563009E-2</c:v>
                </c:pt>
                <c:pt idx="8">
                  <c:v>3.0086050137633213E-3</c:v>
                </c:pt>
                <c:pt idx="9">
                  <c:v>1.4610198856632953E-4</c:v>
                </c:pt>
                <c:pt idx="10">
                  <c:v>6.0661641144032932E-6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X!$D$64:$D$64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X!$B$64:$B$64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X!$D$64:$D$64</c:f>
              <c:numCache>
                <c:formatCode>0.0</c:formatCode>
                <c:ptCount val="1"/>
                <c:pt idx="0">
                  <c:v>50</c:v>
                </c:pt>
              </c:numCache>
            </c:numRef>
          </c:xVal>
          <c:yVal>
            <c:numRef>
              <c:f>X!$A$64:$A$64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77631872"/>
        <c:axId val="77633792"/>
      </c:scatterChart>
      <c:valAx>
        <c:axId val="77631872"/>
        <c:scaling>
          <c:orientation val="minMax"/>
          <c:max val="100"/>
        </c:scaling>
        <c:axPos val="b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633792"/>
        <c:crosses val="autoZero"/>
        <c:crossBetween val="midCat"/>
        <c:majorUnit val="20"/>
      </c:valAx>
      <c:valAx>
        <c:axId val="77633792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77631872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0000D4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3752230802827288E-2"/>
          <c:y val="5.6310679611650483E-2"/>
          <c:w val="0.86767311111729073"/>
          <c:h val="0.84077669902912622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T!$E$65:$E$75</c:f>
              <c:numCache>
                <c:formatCode>0.00</c:formatCode>
                <c:ptCount val="11"/>
                <c:pt idx="0">
                  <c:v>0.05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T!$B$65:$B$75</c:f>
              <c:numCache>
                <c:formatCode>0.00</c:formatCode>
                <c:ptCount val="11"/>
                <c:pt idx="0">
                  <c:v>1.2746775241557131</c:v>
                </c:pt>
                <c:pt idx="1">
                  <c:v>2.419498713196532</c:v>
                </c:pt>
                <c:pt idx="2">
                  <c:v>3.267285756696964</c:v>
                </c:pt>
                <c:pt idx="3">
                  <c:v>3.8554221289070796</c:v>
                </c:pt>
                <c:pt idx="4">
                  <c:v>4.309139763424497</c:v>
                </c:pt>
                <c:pt idx="5">
                  <c:v>4.6770986180286087</c:v>
                </c:pt>
                <c:pt idx="6">
                  <c:v>4.9843268501463598</c:v>
                </c:pt>
                <c:pt idx="7">
                  <c:v>5.2457328581259617</c:v>
                </c:pt>
                <c:pt idx="8">
                  <c:v>5.471055177102059</c:v>
                </c:pt>
                <c:pt idx="9">
                  <c:v>5.6670744289326791</c:v>
                </c:pt>
                <c:pt idx="10">
                  <c:v>5.8387385294380749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T!$E$65:$E$75</c:f>
              <c:numCache>
                <c:formatCode>0.00</c:formatCode>
                <c:ptCount val="11"/>
                <c:pt idx="0">
                  <c:v>0.05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</c:numCache>
            </c:numRef>
          </c:xVal>
          <c:yVal>
            <c:numRef>
              <c:f>T!$A$65:$A$75</c:f>
              <c:numCache>
                <c:formatCode>0.00</c:formatCode>
                <c:ptCount val="11"/>
                <c:pt idx="0">
                  <c:v>1.3995214042827087</c:v>
                </c:pt>
                <c:pt idx="1">
                  <c:v>2.9170070257381333</c:v>
                </c:pt>
                <c:pt idx="2">
                  <c:v>4.2573520913592056</c:v>
                </c:pt>
                <c:pt idx="3">
                  <c:v>5.3331454514816663</c:v>
                </c:pt>
                <c:pt idx="4">
                  <c:v>6.2696678058083393</c:v>
                </c:pt>
                <c:pt idx="5">
                  <c:v>7.1156273929929093</c:v>
                </c:pt>
                <c:pt idx="6">
                  <c:v>7.8961001709339271</c:v>
                </c:pt>
                <c:pt idx="7">
                  <c:v>8.6260418628285507</c:v>
                </c:pt>
                <c:pt idx="8">
                  <c:v>9.3152378577702706</c:v>
                </c:pt>
                <c:pt idx="9">
                  <c:v>9.970515165371264</c:v>
                </c:pt>
                <c:pt idx="10">
                  <c:v>10.596867627640101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T!$E$76:$E$76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T!$B$76:$B$76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T!$E$76:$E$76</c:f>
              <c:numCache>
                <c:formatCode>0.00</c:formatCode>
                <c:ptCount val="1"/>
                <c:pt idx="0">
                  <c:v>0.25</c:v>
                </c:pt>
              </c:numCache>
            </c:numRef>
          </c:xVal>
          <c:yVal>
            <c:numRef>
              <c:f>T!$A$76:$A$76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39777408"/>
        <c:axId val="39779328"/>
      </c:scatterChart>
      <c:valAx>
        <c:axId val="39777408"/>
        <c:scaling>
          <c:orientation val="minMax"/>
          <c:max val="2"/>
        </c:scaling>
        <c:axPos val="b"/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779328"/>
        <c:crosses val="autoZero"/>
        <c:crossBetween val="midCat"/>
        <c:majorUnit val="0.5"/>
      </c:valAx>
      <c:valAx>
        <c:axId val="39779328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777408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90713A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3892617449664433E-2"/>
          <c:y val="5.6530322037802366E-2"/>
          <c:w val="0.86073825503355705"/>
          <c:h val="0.84015754476871796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sigma!$F$77:$F$87</c:f>
              <c:numCache>
                <c:formatCode>0.00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sigma!$B$77:$B$87</c:f>
              <c:numCache>
                <c:formatCode>0.00</c:formatCode>
                <c:ptCount val="11"/>
                <c:pt idx="0">
                  <c:v>0.24569544095557205</c:v>
                </c:pt>
                <c:pt idx="1">
                  <c:v>0.7113061355136665</c:v>
                </c:pt>
                <c:pt idx="2">
                  <c:v>1.6863885894955004</c:v>
                </c:pt>
                <c:pt idx="3">
                  <c:v>2.6704322736903094</c:v>
                </c:pt>
                <c:pt idx="4">
                  <c:v>3.6551934654785043</c:v>
                </c:pt>
                <c:pt idx="5">
                  <c:v>4.6385197559659375</c:v>
                </c:pt>
                <c:pt idx="6">
                  <c:v>5.6192888311117883</c:v>
                </c:pt>
                <c:pt idx="7">
                  <c:v>6.5966779733730903</c:v>
                </c:pt>
                <c:pt idx="8">
                  <c:v>7.5699816470183094</c:v>
                </c:pt>
                <c:pt idx="9">
                  <c:v>8.5385513154481174</c:v>
                </c:pt>
                <c:pt idx="10">
                  <c:v>9.501771973819892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sigma!$F$77:$F$87</c:f>
              <c:numCache>
                <c:formatCode>0.00</c:formatCode>
                <c:ptCount val="11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sigma!$A$77:$A$87</c:f>
              <c:numCache>
                <c:formatCode>0.00</c:formatCode>
                <c:ptCount val="11"/>
                <c:pt idx="0">
                  <c:v>0.86680541626149932</c:v>
                </c:pt>
                <c:pt idx="1">
                  <c:v>1.3324161108195938</c:v>
                </c:pt>
                <c:pt idx="2">
                  <c:v>2.3074985648014277</c:v>
                </c:pt>
                <c:pt idx="3">
                  <c:v>3.2915422489962332</c:v>
                </c:pt>
                <c:pt idx="4">
                  <c:v>4.2763034407844351</c:v>
                </c:pt>
                <c:pt idx="5">
                  <c:v>5.2596297312718647</c:v>
                </c:pt>
                <c:pt idx="6">
                  <c:v>6.2403988064177121</c:v>
                </c:pt>
                <c:pt idx="7">
                  <c:v>7.2177879486790211</c:v>
                </c:pt>
                <c:pt idx="8">
                  <c:v>8.1910916223242367</c:v>
                </c:pt>
                <c:pt idx="9">
                  <c:v>9.1596612907540411</c:v>
                </c:pt>
                <c:pt idx="10">
                  <c:v>10.122881949125819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sigma!$F$88:$F$88</c:f>
              <c:numCache>
                <c:formatCode>0.00</c:formatCode>
                <c:ptCount val="1"/>
                <c:pt idx="0">
                  <c:v>0.3</c:v>
                </c:pt>
              </c:numCache>
            </c:numRef>
          </c:xVal>
          <c:yVal>
            <c:numRef>
              <c:f>sigma!$B$88:$B$88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sigma!$F$88:$F$88</c:f>
              <c:numCache>
                <c:formatCode>0.00</c:formatCode>
                <c:ptCount val="1"/>
                <c:pt idx="0">
                  <c:v>0.3</c:v>
                </c:pt>
              </c:numCache>
            </c:numRef>
          </c:xVal>
          <c:yVal>
            <c:numRef>
              <c:f>sigma!$A$88:$A$88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39737216"/>
        <c:axId val="39747584"/>
      </c:scatterChart>
      <c:valAx>
        <c:axId val="39737216"/>
        <c:scaling>
          <c:orientation val="minMax"/>
          <c:max val="1"/>
        </c:scaling>
        <c:axPos val="b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747584"/>
        <c:crosses val="autoZero"/>
        <c:crossBetween val="midCat"/>
        <c:majorUnit val="0.25"/>
      </c:valAx>
      <c:valAx>
        <c:axId val="39747584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39737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339933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8.3892617449664433E-2"/>
          <c:y val="5.6530322037802366E-2"/>
          <c:w val="0.86073825503355705"/>
          <c:h val="0.84015754476871796"/>
        </c:manualLayout>
      </c:layout>
      <c:scatterChart>
        <c:scatterStyle val="smoothMarker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'r'!$G$89:$G$99</c:f>
              <c:numCache>
                <c:formatCode>0.00</c:formatCode>
                <c:ptCount val="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</c:numCache>
            </c:numRef>
          </c:xVal>
          <c:yVal>
            <c:numRef>
              <c:f>'r'!$B$89:$B$99</c:f>
              <c:numCache>
                <c:formatCode>0.00</c:formatCode>
                <c:ptCount val="11"/>
                <c:pt idx="0">
                  <c:v>2.9892644052894681</c:v>
                </c:pt>
                <c:pt idx="1">
                  <c:v>2.8587751758405631</c:v>
                </c:pt>
                <c:pt idx="2">
                  <c:v>2.7322332762863013</c:v>
                </c:pt>
                <c:pt idx="3">
                  <c:v>2.6096053133583581</c:v>
                </c:pt>
                <c:pt idx="4">
                  <c:v>2.4908544876148397</c:v>
                </c:pt>
                <c:pt idx="5">
                  <c:v>2.3759406675006502</c:v>
                </c:pt>
                <c:pt idx="6">
                  <c:v>2.2648204743817075</c:v>
                </c:pt>
                <c:pt idx="7">
                  <c:v>2.1574473781232655</c:v>
                </c:pt>
                <c:pt idx="8">
                  <c:v>2.0537718027265157</c:v>
                </c:pt>
                <c:pt idx="9">
                  <c:v>1.9537412414858863</c:v>
                </c:pt>
                <c:pt idx="10">
                  <c:v>1.8573003810802788</c:v>
                </c:pt>
              </c:numCache>
            </c:numRef>
          </c:yVal>
          <c:smooth val="1"/>
        </c:ser>
        <c:ser>
          <c:idx val="1"/>
          <c:order val="1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'r'!$G$89:$G$99</c:f>
              <c:numCache>
                <c:formatCode>0.00</c:formatCode>
                <c:ptCount val="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</c:numCache>
            </c:numRef>
          </c:xVal>
          <c:yVal>
            <c:numRef>
              <c:f>'r'!$A$89:$A$99</c:f>
              <c:numCache>
                <c:formatCode>0.00</c:formatCode>
                <c:ptCount val="11"/>
                <c:pt idx="0">
                  <c:v>2.9892644052894681</c:v>
                </c:pt>
                <c:pt idx="1">
                  <c:v>3.1081512162064442</c:v>
                </c:pt>
                <c:pt idx="2">
                  <c:v>3.2297415888278991</c:v>
                </c:pt>
                <c:pt idx="3">
                  <c:v>3.3540083332052291</c:v>
                </c:pt>
                <c:pt idx="4">
                  <c:v>3.4809208222770778</c:v>
                </c:pt>
                <c:pt idx="5">
                  <c:v>3.6104450660840186</c:v>
                </c:pt>
                <c:pt idx="6">
                  <c:v>3.7425437969563013</c:v>
                </c:pt>
                <c:pt idx="7">
                  <c:v>3.877176565244941</c:v>
                </c:pt>
                <c:pt idx="8">
                  <c:v>4.014299845110358</c:v>
                </c:pt>
                <c:pt idx="9">
                  <c:v>4.1538671498308837</c:v>
                </c:pt>
                <c:pt idx="10">
                  <c:v>4.2958291560445794</c:v>
                </c:pt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'r'!$G$100:$G$100</c:f>
              <c:numCache>
                <c:formatCode>0.00</c:formatCode>
                <c:ptCount val="1"/>
                <c:pt idx="0">
                  <c:v>0.05</c:v>
                </c:pt>
              </c:numCache>
            </c:numRef>
          </c:xVal>
          <c:yVal>
            <c:numRef>
              <c:f>'r'!$B$100:$B$100</c:f>
              <c:numCache>
                <c:formatCode>0.00</c:formatCode>
                <c:ptCount val="1"/>
                <c:pt idx="0">
                  <c:v>2.6704322736903094</c:v>
                </c:pt>
              </c:numCache>
            </c:numRef>
          </c:yVal>
          <c:smooth val="1"/>
        </c:ser>
        <c:ser>
          <c:idx val="3"/>
          <c:order val="3"/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'r'!$G$100:$G$100</c:f>
              <c:numCache>
                <c:formatCode>0.00</c:formatCode>
                <c:ptCount val="1"/>
                <c:pt idx="0">
                  <c:v>0.05</c:v>
                </c:pt>
              </c:numCache>
            </c:numRef>
          </c:xVal>
          <c:yVal>
            <c:numRef>
              <c:f>'r'!$A$100:$A$100</c:f>
              <c:numCache>
                <c:formatCode>0.00</c:formatCode>
                <c:ptCount val="1"/>
                <c:pt idx="0">
                  <c:v>3.2915422489962332</c:v>
                </c:pt>
              </c:numCache>
            </c:numRef>
          </c:yVal>
          <c:smooth val="1"/>
        </c:ser>
        <c:axId val="130570880"/>
        <c:axId val="130597632"/>
      </c:scatterChart>
      <c:valAx>
        <c:axId val="130570880"/>
        <c:scaling>
          <c:orientation val="minMax"/>
          <c:max val="0.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30597632"/>
        <c:crosses val="autoZero"/>
        <c:crossBetween val="midCat"/>
        <c:majorUnit val="0.05"/>
      </c:valAx>
      <c:valAx>
        <c:axId val="130597632"/>
        <c:scaling>
          <c:orientation val="minMax"/>
          <c:max val="50"/>
          <c:min val="0"/>
        </c:scaling>
        <c:axPos val="l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1" i="0" u="none" strike="noStrike" baseline="0">
                <a:solidFill>
                  <a:srgbClr val="FFFFFF"/>
                </a:solidFill>
                <a:latin typeface="Tms Rmn"/>
                <a:ea typeface="Tms Rmn"/>
                <a:cs typeface="Tms Rmn"/>
              </a:defRPr>
            </a:pPr>
            <a:endParaRPr lang="en-US"/>
          </a:p>
        </c:txPr>
        <c:crossAx val="13057088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969696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Tms Rmn"/>
          <a:ea typeface="Tms Rmn"/>
          <a:cs typeface="Tms Rm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104775</xdr:rowOff>
    </xdr:from>
    <xdr:to>
      <xdr:col>3</xdr:col>
      <xdr:colOff>666750</xdr:colOff>
      <xdr:row>14</xdr:row>
      <xdr:rowOff>190500</xdr:rowOff>
    </xdr:to>
    <xdr:graphicFrame macro="">
      <xdr:nvGraphicFramePr>
        <xdr:cNvPr id="308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4</xdr:row>
      <xdr:rowOff>85725</xdr:rowOff>
    </xdr:from>
    <xdr:to>
      <xdr:col>7</xdr:col>
      <xdr:colOff>666750</xdr:colOff>
      <xdr:row>14</xdr:row>
      <xdr:rowOff>190500</xdr:rowOff>
    </xdr:to>
    <xdr:graphicFrame macro="">
      <xdr:nvGraphicFramePr>
        <xdr:cNvPr id="308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15</xdr:row>
      <xdr:rowOff>85725</xdr:rowOff>
    </xdr:from>
    <xdr:to>
      <xdr:col>3</xdr:col>
      <xdr:colOff>666750</xdr:colOff>
      <xdr:row>25</xdr:row>
      <xdr:rowOff>190500</xdr:rowOff>
    </xdr:to>
    <xdr:graphicFrame macro="">
      <xdr:nvGraphicFramePr>
        <xdr:cNvPr id="308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180975</xdr:colOff>
      <xdr:row>15</xdr:row>
      <xdr:rowOff>85725</xdr:rowOff>
    </xdr:from>
    <xdr:to>
      <xdr:col>7</xdr:col>
      <xdr:colOff>666750</xdr:colOff>
      <xdr:row>25</xdr:row>
      <xdr:rowOff>190500</xdr:rowOff>
    </xdr:to>
    <xdr:graphicFrame macro="">
      <xdr:nvGraphicFramePr>
        <xdr:cNvPr id="308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104775</xdr:rowOff>
    </xdr:from>
    <xdr:to>
      <xdr:col>7</xdr:col>
      <xdr:colOff>666750</xdr:colOff>
      <xdr:row>25</xdr:row>
      <xdr:rowOff>190500</xdr:rowOff>
    </xdr:to>
    <xdr:graphicFrame macro="">
      <xdr:nvGraphicFramePr>
        <xdr:cNvPr id="922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142875</xdr:rowOff>
    </xdr:from>
    <xdr:to>
      <xdr:col>7</xdr:col>
      <xdr:colOff>666750</xdr:colOff>
      <xdr:row>26</xdr:row>
      <xdr:rowOff>9525</xdr:rowOff>
    </xdr:to>
    <xdr:graphicFrame macro="">
      <xdr:nvGraphicFramePr>
        <xdr:cNvPr id="820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85725</xdr:rowOff>
    </xdr:from>
    <xdr:to>
      <xdr:col>7</xdr:col>
      <xdr:colOff>666750</xdr:colOff>
      <xdr:row>25</xdr:row>
      <xdr:rowOff>190500</xdr:rowOff>
    </xdr:to>
    <xdr:graphicFrame macro="">
      <xdr:nvGraphicFramePr>
        <xdr:cNvPr id="717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104775</xdr:rowOff>
    </xdr:from>
    <xdr:to>
      <xdr:col>7</xdr:col>
      <xdr:colOff>666750</xdr:colOff>
      <xdr:row>25</xdr:row>
      <xdr:rowOff>190500</xdr:rowOff>
    </xdr:to>
    <xdr:graphicFrame macro="">
      <xdr:nvGraphicFramePr>
        <xdr:cNvPr id="615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104775</xdr:rowOff>
    </xdr:from>
    <xdr:to>
      <xdr:col>7</xdr:col>
      <xdr:colOff>666750</xdr:colOff>
      <xdr:row>25</xdr:row>
      <xdr:rowOff>190500</xdr:rowOff>
    </xdr:to>
    <xdr:graphicFrame macro="">
      <xdr:nvGraphicFramePr>
        <xdr:cNvPr id="1024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tabSelected="1" workbookViewId="0">
      <pane xSplit="10" ySplit="28" topLeftCell="K31" activePane="bottomRight" state="frozenSplit"/>
      <selection pane="topRight" activeCell="J3" sqref="J3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>IF($B$35=2,-10,L41)</f>
        <v>2.1399849716016441E-89</v>
      </c>
      <c r="B41" s="37">
        <f>IF($B$35=1,-10,L41+EXP(-G41*E41)*D41-C41)</f>
        <v>46.878890024694073</v>
      </c>
      <c r="C41" s="13">
        <v>2.5</v>
      </c>
      <c r="D41" s="13">
        <f t="shared" ref="D41:E52" si="0">D$36</f>
        <v>50</v>
      </c>
      <c r="E41" s="14">
        <f t="shared" si="0"/>
        <v>0.25</v>
      </c>
      <c r="F41" s="14">
        <f t="shared" ref="F41:G57" si="1">F$36</f>
        <v>0.3</v>
      </c>
      <c r="G41" s="14">
        <f t="shared" si="1"/>
        <v>0.05</v>
      </c>
      <c r="H41" s="15">
        <f>(LN(C41/D41)+(G41+(F41^2)/2)*E41)/(F41*SQRT(E41))</f>
        <v>-19.813215157026605</v>
      </c>
      <c r="I41" s="15">
        <f>H41-(F41*SQRT(E41))</f>
        <v>-19.963215157026603</v>
      </c>
      <c r="J41" s="15">
        <f t="shared" ref="J41:K43" si="2">NORMSDIST(H41)</f>
        <v>1.1449221511828045E-87</v>
      </c>
      <c r="K41" s="15">
        <f t="shared" si="2"/>
        <v>5.753279441518989E-89</v>
      </c>
      <c r="L41">
        <f>C41*J41-D41*EXP(-G41*E41)*K41</f>
        <v>2.1399849716016441E-89</v>
      </c>
      <c r="M41" s="7"/>
    </row>
    <row r="42" spans="1:13">
      <c r="A42" s="37">
        <f t="shared" ref="A42:A100" si="3">IF($B$35=2,-10,L42)</f>
        <v>2.7858906538015371E-27</v>
      </c>
      <c r="B42" s="37">
        <f t="shared" ref="B42:B100" si="4">IF($B$35=1,-10,L42+EXP(-G42*E42)*D42-C42)</f>
        <v>39.378890024694073</v>
      </c>
      <c r="C42" s="13">
        <v>10</v>
      </c>
      <c r="D42" s="13">
        <f t="shared" si="0"/>
        <v>50</v>
      </c>
      <c r="E42" s="14">
        <f t="shared" si="0"/>
        <v>0.25</v>
      </c>
      <c r="F42" s="14">
        <f t="shared" si="1"/>
        <v>0.3</v>
      </c>
      <c r="G42" s="14">
        <f t="shared" si="1"/>
        <v>0.05</v>
      </c>
      <c r="H42" s="15">
        <f>(LN(C42/D42)+(G42+(F42^2)/2)*E42)/(F42*SQRT(E42))</f>
        <v>-10.571252749560669</v>
      </c>
      <c r="I42" s="15">
        <f>H42-(F42*SQRT(E42))</f>
        <v>-10.721252749560669</v>
      </c>
      <c r="J42" s="15">
        <f t="shared" si="2"/>
        <v>2.025236860830104E-26</v>
      </c>
      <c r="K42" s="15">
        <f t="shared" si="2"/>
        <v>4.0450037521969662E-27</v>
      </c>
      <c r="L42">
        <f t="shared" ref="L42:L100" si="5">C42*J42-D42*EXP(-G42*E42)*K42</f>
        <v>2.7858906538015371E-27</v>
      </c>
      <c r="M42" s="7"/>
    </row>
    <row r="43" spans="1:13">
      <c r="A43" s="37">
        <f t="shared" si="3"/>
        <v>6.2653438181277994E-10</v>
      </c>
      <c r="B43" s="37">
        <f t="shared" si="4"/>
        <v>29.378890025320608</v>
      </c>
      <c r="C43" s="13">
        <v>20</v>
      </c>
      <c r="D43" s="13">
        <f t="shared" si="0"/>
        <v>50</v>
      </c>
      <c r="E43" s="14">
        <f t="shared" si="0"/>
        <v>0.25</v>
      </c>
      <c r="F43" s="14">
        <f t="shared" si="1"/>
        <v>0.3</v>
      </c>
      <c r="G43" s="14">
        <f t="shared" si="1"/>
        <v>0.05</v>
      </c>
      <c r="H43" s="15">
        <f>(LN(C43/D43)+(G43+(F43^2)/2)*E43)/(F43*SQRT(E43))</f>
        <v>-5.9502715458277002</v>
      </c>
      <c r="I43" s="15">
        <f>H43-(F43*SQRT(E43))</f>
        <v>-6.1002715458277006</v>
      </c>
      <c r="J43" s="15">
        <f t="shared" si="2"/>
        <v>1.3384899163021361E-9</v>
      </c>
      <c r="K43" s="15">
        <f t="shared" si="2"/>
        <v>5.2944211445732898E-10</v>
      </c>
      <c r="L43">
        <f t="shared" si="5"/>
        <v>6.2653438181277994E-10</v>
      </c>
      <c r="M43" s="7"/>
    </row>
    <row r="44" spans="1:13">
      <c r="A44" s="37">
        <f t="shared" si="3"/>
        <v>6.7359476502566393E-4</v>
      </c>
      <c r="B44" s="37">
        <f t="shared" si="4"/>
        <v>19.379563619459098</v>
      </c>
      <c r="C44" s="13">
        <v>30</v>
      </c>
      <c r="D44" s="13">
        <f t="shared" si="0"/>
        <v>50</v>
      </c>
      <c r="E44" s="14">
        <f t="shared" si="0"/>
        <v>0.25</v>
      </c>
      <c r="F44" s="14">
        <f t="shared" si="1"/>
        <v>0.3</v>
      </c>
      <c r="G44" s="14">
        <f t="shared" si="1"/>
        <v>0.05</v>
      </c>
      <c r="H44" s="15">
        <f t="shared" ref="H44:H51" si="6">(LN(C44/D44)+(G44+(F44^2)/2)*E44)/(F44*SQRT(E44))</f>
        <v>-3.2471708251066049</v>
      </c>
      <c r="I44" s="15">
        <f t="shared" ref="I44:I51" si="7">H44-(F44*SQRT(E44))</f>
        <v>-3.3971708251066048</v>
      </c>
      <c r="J44" s="15">
        <f t="shared" ref="J44:J51" si="8">NORMSDIST(H44)</f>
        <v>5.8279203914901601E-4</v>
      </c>
      <c r="K44" s="15">
        <f t="shared" ref="K44:K51" si="9">NORMSDIST(I44)</f>
        <v>3.4043224546032036E-4</v>
      </c>
      <c r="L44">
        <f t="shared" si="5"/>
        <v>6.7359476502566393E-4</v>
      </c>
      <c r="M44" s="7"/>
    </row>
    <row r="45" spans="1:13">
      <c r="A45" s="37">
        <f t="shared" si="3"/>
        <v>0.24166228771386855</v>
      </c>
      <c r="B45" s="37">
        <f t="shared" si="4"/>
        <v>9.6205523124079377</v>
      </c>
      <c r="C45" s="13">
        <v>40</v>
      </c>
      <c r="D45" s="13">
        <f t="shared" si="0"/>
        <v>50</v>
      </c>
      <c r="E45" s="14">
        <f t="shared" si="0"/>
        <v>0.25</v>
      </c>
      <c r="F45" s="14">
        <f t="shared" si="1"/>
        <v>0.3</v>
      </c>
      <c r="G45" s="14">
        <f t="shared" si="1"/>
        <v>0.05</v>
      </c>
      <c r="H45" s="15">
        <f t="shared" si="6"/>
        <v>-1.3292903420947315</v>
      </c>
      <c r="I45" s="15">
        <f t="shared" si="7"/>
        <v>-1.4792903420947314</v>
      </c>
      <c r="J45" s="15">
        <f t="shared" si="8"/>
        <v>9.1876099671062805E-2</v>
      </c>
      <c r="K45" s="15">
        <f t="shared" si="9"/>
        <v>6.9531366489032687E-2</v>
      </c>
      <c r="L45">
        <f t="shared" si="5"/>
        <v>0.24166228771386855</v>
      </c>
      <c r="M45" s="7"/>
    </row>
    <row r="46" spans="1:13">
      <c r="A46" s="37">
        <f t="shared" si="3"/>
        <v>3.2915422489962332</v>
      </c>
      <c r="B46" s="37">
        <f t="shared" si="4"/>
        <v>2.6704322736903094</v>
      </c>
      <c r="C46" s="13">
        <v>50</v>
      </c>
      <c r="D46" s="13">
        <f t="shared" si="0"/>
        <v>50</v>
      </c>
      <c r="E46" s="14">
        <f t="shared" si="0"/>
        <v>0.25</v>
      </c>
      <c r="F46" s="14">
        <f t="shared" si="1"/>
        <v>0.3</v>
      </c>
      <c r="G46" s="14">
        <f t="shared" si="1"/>
        <v>0.05</v>
      </c>
      <c r="H46" s="15">
        <f t="shared" si="6"/>
        <v>0.15833333333333335</v>
      </c>
      <c r="I46" s="15">
        <f t="shared" si="7"/>
        <v>8.3333333333333592E-3</v>
      </c>
      <c r="J46" s="15">
        <f t="shared" si="8"/>
        <v>0.56290292839204015</v>
      </c>
      <c r="K46" s="15">
        <f t="shared" si="9"/>
        <v>0.50332448052551693</v>
      </c>
      <c r="L46">
        <f t="shared" si="5"/>
        <v>3.2915422489962332</v>
      </c>
      <c r="M46" s="7"/>
    </row>
    <row r="47" spans="1:13">
      <c r="A47" s="37">
        <f t="shared" si="3"/>
        <v>10.993047399764173</v>
      </c>
      <c r="B47" s="37">
        <f t="shared" si="4"/>
        <v>0.3719374244582454</v>
      </c>
      <c r="C47" s="13">
        <v>60</v>
      </c>
      <c r="D47" s="13">
        <f t="shared" si="0"/>
        <v>50</v>
      </c>
      <c r="E47" s="14">
        <f t="shared" si="0"/>
        <v>0.25</v>
      </c>
      <c r="F47" s="14">
        <f t="shared" si="1"/>
        <v>0.3</v>
      </c>
      <c r="G47" s="14">
        <f t="shared" si="1"/>
        <v>0.05</v>
      </c>
      <c r="H47" s="15">
        <f t="shared" si="6"/>
        <v>1.373810378626364</v>
      </c>
      <c r="I47" s="15">
        <f t="shared" si="7"/>
        <v>1.2238103786263641</v>
      </c>
      <c r="J47" s="15">
        <f t="shared" si="8"/>
        <v>0.91524972088670276</v>
      </c>
      <c r="K47" s="15">
        <f t="shared" si="9"/>
        <v>0.88948811590282628</v>
      </c>
      <c r="L47">
        <f t="shared" si="5"/>
        <v>10.993047399764173</v>
      </c>
      <c r="M47" s="7"/>
    </row>
    <row r="48" spans="1:13">
      <c r="A48" s="37">
        <f t="shared" si="3"/>
        <v>20.650913609180172</v>
      </c>
      <c r="B48" s="37">
        <f t="shared" si="4"/>
        <v>2.9803633874252E-2</v>
      </c>
      <c r="C48" s="13">
        <v>70</v>
      </c>
      <c r="D48" s="13">
        <f t="shared" si="0"/>
        <v>50</v>
      </c>
      <c r="E48" s="14">
        <f t="shared" si="0"/>
        <v>0.25</v>
      </c>
      <c r="F48" s="14">
        <f t="shared" si="1"/>
        <v>0.3</v>
      </c>
      <c r="G48" s="14">
        <f t="shared" si="1"/>
        <v>0.05</v>
      </c>
      <c r="H48" s="15">
        <f t="shared" si="6"/>
        <v>2.4014815774747529</v>
      </c>
      <c r="I48" s="15">
        <f t="shared" si="7"/>
        <v>2.251481577474753</v>
      </c>
      <c r="J48" s="15">
        <f t="shared" si="8"/>
        <v>0.9918355843756731</v>
      </c>
      <c r="K48" s="15">
        <f t="shared" si="9"/>
        <v>0.98782247378836541</v>
      </c>
      <c r="L48">
        <f t="shared" si="5"/>
        <v>20.650913609180172</v>
      </c>
      <c r="M48" s="7"/>
    </row>
    <row r="49" spans="1:13">
      <c r="A49" s="37">
        <f t="shared" si="3"/>
        <v>30.622747335428642</v>
      </c>
      <c r="B49" s="37">
        <f t="shared" si="4"/>
        <v>1.6373601227144263E-3</v>
      </c>
      <c r="C49" s="13">
        <v>80</v>
      </c>
      <c r="D49" s="13">
        <f t="shared" si="0"/>
        <v>50</v>
      </c>
      <c r="E49" s="14">
        <f t="shared" si="0"/>
        <v>0.25</v>
      </c>
      <c r="F49" s="14">
        <f t="shared" si="1"/>
        <v>0.3</v>
      </c>
      <c r="G49" s="14">
        <f t="shared" si="1"/>
        <v>0.05</v>
      </c>
      <c r="H49" s="15">
        <f t="shared" si="6"/>
        <v>3.2916908616382377</v>
      </c>
      <c r="I49" s="15">
        <f t="shared" si="7"/>
        <v>3.1416908616382377</v>
      </c>
      <c r="J49" s="15">
        <f t="shared" si="8"/>
        <v>0.99950206492291871</v>
      </c>
      <c r="K49" s="15">
        <f t="shared" si="9"/>
        <v>0.99916012356153638</v>
      </c>
      <c r="L49">
        <f t="shared" si="5"/>
        <v>30.622747335428642</v>
      </c>
      <c r="M49" s="7"/>
    </row>
    <row r="50" spans="1:13">
      <c r="A50" s="37">
        <f t="shared" si="3"/>
        <v>40.621180641214835</v>
      </c>
      <c r="B50" s="37">
        <f t="shared" si="4"/>
        <v>7.0665908907585617E-5</v>
      </c>
      <c r="C50" s="13">
        <v>90</v>
      </c>
      <c r="D50" s="13">
        <f t="shared" si="0"/>
        <v>50</v>
      </c>
      <c r="E50" s="14">
        <f t="shared" si="0"/>
        <v>0.25</v>
      </c>
      <c r="F50" s="14">
        <f t="shared" si="1"/>
        <v>0.3</v>
      </c>
      <c r="G50" s="14">
        <f t="shared" si="1"/>
        <v>0.05</v>
      </c>
      <c r="H50" s="15">
        <f t="shared" si="6"/>
        <v>4.0769110993474609</v>
      </c>
      <c r="I50" s="15">
        <f t="shared" si="7"/>
        <v>3.926911099347461</v>
      </c>
      <c r="J50" s="15">
        <f t="shared" si="8"/>
        <v>0.99997718103418032</v>
      </c>
      <c r="K50" s="15">
        <f t="shared" si="9"/>
        <v>0.99995697811693174</v>
      </c>
      <c r="L50">
        <f t="shared" si="5"/>
        <v>40.621180641214835</v>
      </c>
      <c r="M50" s="7"/>
    </row>
    <row r="51" spans="1:13">
      <c r="A51" s="37">
        <f t="shared" si="3"/>
        <v>50.621112608551648</v>
      </c>
      <c r="B51" s="37">
        <f t="shared" si="4"/>
        <v>2.6332457139233156E-6</v>
      </c>
      <c r="C51" s="13">
        <v>100</v>
      </c>
      <c r="D51" s="13">
        <f t="shared" si="0"/>
        <v>50</v>
      </c>
      <c r="E51" s="14">
        <f t="shared" si="0"/>
        <v>0.25</v>
      </c>
      <c r="F51" s="14">
        <f t="shared" si="1"/>
        <v>0.3</v>
      </c>
      <c r="G51" s="14">
        <f t="shared" si="1"/>
        <v>0.05</v>
      </c>
      <c r="H51" s="15">
        <f t="shared" si="6"/>
        <v>4.7793145370663028</v>
      </c>
      <c r="I51" s="15">
        <f t="shared" si="7"/>
        <v>4.6293145370663025</v>
      </c>
      <c r="J51" s="15">
        <f t="shared" si="8"/>
        <v>0.99999912053068818</v>
      </c>
      <c r="K51" s="15">
        <f t="shared" si="9"/>
        <v>0.99999816560929444</v>
      </c>
      <c r="L51">
        <f t="shared" si="5"/>
        <v>50.621112608551648</v>
      </c>
      <c r="M51" s="7"/>
    </row>
    <row r="52" spans="1:13">
      <c r="A52" s="37">
        <f t="shared" si="3"/>
        <v>3.2915422489962332</v>
      </c>
      <c r="B52" s="37">
        <f t="shared" si="4"/>
        <v>2.6704322736903094</v>
      </c>
      <c r="C52" s="16">
        <f>C$36</f>
        <v>50</v>
      </c>
      <c r="D52" s="16">
        <f t="shared" si="0"/>
        <v>50</v>
      </c>
      <c r="E52" s="17">
        <f t="shared" si="0"/>
        <v>0.25</v>
      </c>
      <c r="F52" s="17">
        <f t="shared" si="1"/>
        <v>0.3</v>
      </c>
      <c r="G52" s="17">
        <f t="shared" si="1"/>
        <v>0.05</v>
      </c>
      <c r="H52" s="18">
        <f>(LN(C52/D52)+(G52+(F52^2)/2)*E52)/(F52*SQRT(E52))</f>
        <v>0.15833333333333335</v>
      </c>
      <c r="I52" s="18">
        <f>H52-(F52*SQRT(E52))</f>
        <v>8.3333333333333592E-3</v>
      </c>
      <c r="J52" s="18">
        <f>NORMSDIST(H52)</f>
        <v>0.56290292839204015</v>
      </c>
      <c r="K52" s="18">
        <f>NORMSDIST(I52)</f>
        <v>0.50332448052551693</v>
      </c>
      <c r="L52">
        <f t="shared" si="5"/>
        <v>3.2915422489962332</v>
      </c>
      <c r="M52" s="7"/>
    </row>
    <row r="53" spans="1:13">
      <c r="A53" s="37">
        <f t="shared" si="3"/>
        <v>47.531055498765298</v>
      </c>
      <c r="B53" s="37">
        <f t="shared" si="4"/>
        <v>0</v>
      </c>
      <c r="C53" s="19">
        <f>C$36</f>
        <v>50</v>
      </c>
      <c r="D53" s="19">
        <v>2.5</v>
      </c>
      <c r="E53" s="20">
        <f t="shared" ref="E53:E58" si="10">E$36</f>
        <v>0.25</v>
      </c>
      <c r="F53" s="20">
        <f t="shared" si="1"/>
        <v>0.3</v>
      </c>
      <c r="G53" s="20">
        <f t="shared" si="1"/>
        <v>0.05</v>
      </c>
      <c r="H53" s="21">
        <f t="shared" ref="H53:H99" si="11">(LN(C53/D53)+(G53+(F53^2)/2)*E53)/(F53*SQRT(E53))</f>
        <v>20.129881823693275</v>
      </c>
      <c r="I53" s="21">
        <f t="shared" ref="I53:I99" si="12">H53-(F53*SQRT(E53))</f>
        <v>19.979881823693276</v>
      </c>
      <c r="J53" s="21">
        <f t="shared" ref="J53:J99" si="13">NORMSDIST(H53)</f>
        <v>1</v>
      </c>
      <c r="K53" s="21">
        <f t="shared" ref="K53:K99" si="14">NORMSDIST(I53)</f>
        <v>1</v>
      </c>
      <c r="L53">
        <f t="shared" si="5"/>
        <v>47.531055498765298</v>
      </c>
    </row>
    <row r="54" spans="1:13">
      <c r="A54" s="37">
        <f t="shared" si="3"/>
        <v>40.124221995061184</v>
      </c>
      <c r="B54" s="37">
        <f t="shared" si="4"/>
        <v>0</v>
      </c>
      <c r="C54" s="19">
        <f t="shared" ref="C54:F91" si="15">C$36</f>
        <v>50</v>
      </c>
      <c r="D54" s="19">
        <v>10</v>
      </c>
      <c r="E54" s="20">
        <f t="shared" si="10"/>
        <v>0.25</v>
      </c>
      <c r="F54" s="20">
        <f t="shared" si="1"/>
        <v>0.3</v>
      </c>
      <c r="G54" s="20">
        <f t="shared" si="1"/>
        <v>0.05</v>
      </c>
      <c r="H54" s="21">
        <f t="shared" si="11"/>
        <v>10.887919416227335</v>
      </c>
      <c r="I54" s="21">
        <f t="shared" si="12"/>
        <v>10.737919416227335</v>
      </c>
      <c r="J54" s="21">
        <f t="shared" si="13"/>
        <v>1</v>
      </c>
      <c r="K54" s="21">
        <f t="shared" si="14"/>
        <v>1</v>
      </c>
      <c r="L54">
        <f t="shared" si="5"/>
        <v>40.124221995061184</v>
      </c>
    </row>
    <row r="55" spans="1:13">
      <c r="A55" s="37">
        <f t="shared" si="3"/>
        <v>30.24844399033751</v>
      </c>
      <c r="B55" s="37">
        <f t="shared" si="4"/>
        <v>2.1513812953344313E-10</v>
      </c>
      <c r="C55" s="19">
        <f t="shared" si="15"/>
        <v>50</v>
      </c>
      <c r="D55" s="19">
        <v>20</v>
      </c>
      <c r="E55" s="20">
        <f t="shared" si="10"/>
        <v>0.25</v>
      </c>
      <c r="F55" s="20">
        <f t="shared" si="1"/>
        <v>0.3</v>
      </c>
      <c r="G55" s="20">
        <f t="shared" si="1"/>
        <v>0.05</v>
      </c>
      <c r="H55" s="21">
        <f t="shared" si="11"/>
        <v>6.2669382124943676</v>
      </c>
      <c r="I55" s="21">
        <f t="shared" si="12"/>
        <v>6.1169382124943672</v>
      </c>
      <c r="J55" s="21">
        <f t="shared" si="13"/>
        <v>0.99999999981589194</v>
      </c>
      <c r="K55" s="21">
        <f t="shared" si="14"/>
        <v>0.9999999995230483</v>
      </c>
      <c r="L55">
        <f t="shared" si="5"/>
        <v>30.24844399033751</v>
      </c>
    </row>
    <row r="56" spans="1:13">
      <c r="A56" s="37">
        <f t="shared" si="3"/>
        <v>20.373018038791681</v>
      </c>
      <c r="B56" s="37">
        <f t="shared" si="4"/>
        <v>3.5205360812540221E-4</v>
      </c>
      <c r="C56" s="19">
        <f t="shared" si="15"/>
        <v>50</v>
      </c>
      <c r="D56" s="19">
        <v>30</v>
      </c>
      <c r="E56" s="20">
        <f t="shared" si="10"/>
        <v>0.25</v>
      </c>
      <c r="F56" s="20">
        <f t="shared" si="1"/>
        <v>0.3</v>
      </c>
      <c r="G56" s="20">
        <f t="shared" si="1"/>
        <v>0.05</v>
      </c>
      <c r="H56" s="21">
        <f t="shared" si="11"/>
        <v>3.5638374917732718</v>
      </c>
      <c r="I56" s="21">
        <f t="shared" si="12"/>
        <v>3.4138374917732719</v>
      </c>
      <c r="J56" s="21">
        <f t="shared" si="13"/>
        <v>0.99981726386528602</v>
      </c>
      <c r="K56" s="21">
        <f t="shared" si="14"/>
        <v>0.99967972614953893</v>
      </c>
      <c r="L56">
        <f t="shared" si="5"/>
        <v>20.373018038791681</v>
      </c>
    </row>
    <row r="57" spans="1:13">
      <c r="A57" s="37">
        <f t="shared" si="3"/>
        <v>10.662413217734617</v>
      </c>
      <c r="B57" s="37">
        <f t="shared" si="4"/>
        <v>0.16552523748987369</v>
      </c>
      <c r="C57" s="19">
        <f t="shared" si="15"/>
        <v>50</v>
      </c>
      <c r="D57" s="19">
        <v>40</v>
      </c>
      <c r="E57" s="20">
        <f t="shared" si="10"/>
        <v>0.25</v>
      </c>
      <c r="F57" s="20">
        <f t="shared" si="1"/>
        <v>0.3</v>
      </c>
      <c r="G57" s="20">
        <f t="shared" si="1"/>
        <v>0.05</v>
      </c>
      <c r="H57" s="21">
        <f t="shared" si="11"/>
        <v>1.6459570087613984</v>
      </c>
      <c r="I57" s="21">
        <f t="shared" si="12"/>
        <v>1.4959570087613985</v>
      </c>
      <c r="J57" s="21">
        <f t="shared" si="13"/>
        <v>0.95011369476285523</v>
      </c>
      <c r="K57" s="21">
        <f t="shared" si="14"/>
        <v>0.93266757064565076</v>
      </c>
      <c r="L57">
        <f t="shared" si="5"/>
        <v>10.662413217734617</v>
      </c>
    </row>
    <row r="58" spans="1:13">
      <c r="A58" s="37">
        <f t="shared" si="3"/>
        <v>3.2915422489962332</v>
      </c>
      <c r="B58" s="37">
        <f t="shared" si="4"/>
        <v>2.6704322736903094</v>
      </c>
      <c r="C58" s="19">
        <f t="shared" si="15"/>
        <v>50</v>
      </c>
      <c r="D58" s="19">
        <v>50</v>
      </c>
      <c r="E58" s="20">
        <f t="shared" si="10"/>
        <v>0.25</v>
      </c>
      <c r="F58" s="20">
        <f>F$36</f>
        <v>0.3</v>
      </c>
      <c r="G58" s="20">
        <f>G$36</f>
        <v>0.05</v>
      </c>
      <c r="H58" s="21">
        <f t="shared" si="11"/>
        <v>0.15833333333333335</v>
      </c>
      <c r="I58" s="21">
        <f t="shared" si="12"/>
        <v>8.3333333333333592E-3</v>
      </c>
      <c r="J58" s="21">
        <f t="shared" si="13"/>
        <v>0.56290292839204015</v>
      </c>
      <c r="K58" s="21">
        <f t="shared" si="14"/>
        <v>0.50332448052551693</v>
      </c>
      <c r="L58">
        <f t="shared" si="5"/>
        <v>3.2915422489962332</v>
      </c>
    </row>
    <row r="59" spans="1:13">
      <c r="A59" s="37">
        <f t="shared" si="3"/>
        <v>0.52458160832064671</v>
      </c>
      <c r="B59" s="37">
        <f t="shared" si="4"/>
        <v>9.7792496379535336</v>
      </c>
      <c r="C59" s="19">
        <f t="shared" si="15"/>
        <v>50</v>
      </c>
      <c r="D59" s="19">
        <v>60</v>
      </c>
      <c r="E59" s="20">
        <f t="shared" ref="E59:G78" si="16">E$36</f>
        <v>0.25</v>
      </c>
      <c r="F59" s="20">
        <f t="shared" si="16"/>
        <v>0.3</v>
      </c>
      <c r="G59" s="20">
        <f t="shared" si="16"/>
        <v>0.05</v>
      </c>
      <c r="H59" s="21">
        <f t="shared" si="11"/>
        <v>-1.0571437119596974</v>
      </c>
      <c r="I59" s="21">
        <f t="shared" si="12"/>
        <v>-1.2071437119596973</v>
      </c>
      <c r="J59" s="21">
        <f t="shared" si="13"/>
        <v>0.14522300212809358</v>
      </c>
      <c r="K59" s="21">
        <f t="shared" si="14"/>
        <v>0.11368840164145577</v>
      </c>
      <c r="L59">
        <f t="shared" si="5"/>
        <v>0.52458160832064671</v>
      </c>
    </row>
    <row r="60" spans="1:13">
      <c r="A60" s="37">
        <f t="shared" si="3"/>
        <v>4.8176191297563009E-2</v>
      </c>
      <c r="B60" s="37">
        <f t="shared" si="4"/>
        <v>19.178622225869262</v>
      </c>
      <c r="C60" s="19">
        <f t="shared" si="15"/>
        <v>50</v>
      </c>
      <c r="D60" s="19">
        <v>70</v>
      </c>
      <c r="E60" s="20">
        <f t="shared" si="16"/>
        <v>0.25</v>
      </c>
      <c r="F60" s="20">
        <f t="shared" si="16"/>
        <v>0.3</v>
      </c>
      <c r="G60" s="20">
        <f t="shared" si="16"/>
        <v>0.05</v>
      </c>
      <c r="H60" s="21">
        <f t="shared" si="11"/>
        <v>-2.084814910808086</v>
      </c>
      <c r="I60" s="21">
        <f t="shared" si="12"/>
        <v>-2.2348149108080859</v>
      </c>
      <c r="J60" s="21">
        <f t="shared" si="13"/>
        <v>1.8543052350523448E-2</v>
      </c>
      <c r="K60" s="21">
        <f t="shared" si="14"/>
        <v>1.2714751265875512E-2</v>
      </c>
      <c r="L60">
        <f t="shared" si="5"/>
        <v>4.8176191297563009E-2</v>
      </c>
    </row>
    <row r="61" spans="1:13">
      <c r="A61" s="37">
        <f t="shared" si="3"/>
        <v>3.0086050137633213E-3</v>
      </c>
      <c r="B61" s="37">
        <f t="shared" si="4"/>
        <v>29.009232644524275</v>
      </c>
      <c r="C61" s="19">
        <f t="shared" si="15"/>
        <v>50</v>
      </c>
      <c r="D61" s="19">
        <v>80</v>
      </c>
      <c r="E61" s="20">
        <f t="shared" si="16"/>
        <v>0.25</v>
      </c>
      <c r="F61" s="20">
        <f t="shared" si="16"/>
        <v>0.3</v>
      </c>
      <c r="G61" s="20">
        <f t="shared" si="16"/>
        <v>0.05</v>
      </c>
      <c r="H61" s="21">
        <f t="shared" si="11"/>
        <v>-2.9750241949715708</v>
      </c>
      <c r="I61" s="21">
        <f t="shared" si="12"/>
        <v>-3.1250241949715707</v>
      </c>
      <c r="J61" s="21">
        <f t="shared" si="13"/>
        <v>1.4648271996577922E-3</v>
      </c>
      <c r="K61" s="21">
        <f t="shared" si="14"/>
        <v>8.8895217842588359E-4</v>
      </c>
      <c r="L61">
        <f t="shared" si="5"/>
        <v>3.0086050137633213E-3</v>
      </c>
    </row>
    <row r="62" spans="1:13">
      <c r="A62" s="37">
        <f t="shared" si="3"/>
        <v>1.4610198856632953E-4</v>
      </c>
      <c r="B62" s="37">
        <f t="shared" si="4"/>
        <v>38.882148146437899</v>
      </c>
      <c r="C62" s="19">
        <f t="shared" si="15"/>
        <v>50</v>
      </c>
      <c r="D62" s="19">
        <v>90</v>
      </c>
      <c r="E62" s="20">
        <f t="shared" si="16"/>
        <v>0.25</v>
      </c>
      <c r="F62" s="20">
        <f t="shared" si="16"/>
        <v>0.3</v>
      </c>
      <c r="G62" s="20">
        <f t="shared" si="16"/>
        <v>0.05</v>
      </c>
      <c r="H62" s="21">
        <f t="shared" si="11"/>
        <v>-3.7602444326807927</v>
      </c>
      <c r="I62" s="21">
        <f t="shared" si="12"/>
        <v>-3.9102444326807926</v>
      </c>
      <c r="J62" s="21">
        <f t="shared" si="13"/>
        <v>8.4873706999277765E-5</v>
      </c>
      <c r="K62" s="21">
        <f t="shared" si="14"/>
        <v>4.6101384612695639E-5</v>
      </c>
      <c r="L62">
        <f t="shared" si="5"/>
        <v>1.4610198856632953E-4</v>
      </c>
    </row>
    <row r="63" spans="1:13">
      <c r="A63" s="37">
        <f t="shared" si="3"/>
        <v>6.0661641144032932E-6</v>
      </c>
      <c r="B63" s="37">
        <f t="shared" si="4"/>
        <v>48.757786115552264</v>
      </c>
      <c r="C63" s="19">
        <f t="shared" si="15"/>
        <v>50</v>
      </c>
      <c r="D63" s="19">
        <v>100</v>
      </c>
      <c r="E63" s="20">
        <f t="shared" si="16"/>
        <v>0.25</v>
      </c>
      <c r="F63" s="20">
        <f t="shared" si="16"/>
        <v>0.3</v>
      </c>
      <c r="G63" s="20">
        <f t="shared" si="16"/>
        <v>0.05</v>
      </c>
      <c r="H63" s="21">
        <f t="shared" si="11"/>
        <v>-4.4626478703996355</v>
      </c>
      <c r="I63" s="21">
        <f t="shared" si="12"/>
        <v>-4.6126478703996359</v>
      </c>
      <c r="J63" s="21">
        <f t="shared" si="13"/>
        <v>4.0476513085696553E-6</v>
      </c>
      <c r="K63" s="21">
        <f t="shared" si="14"/>
        <v>1.9878575765464035E-6</v>
      </c>
      <c r="L63">
        <f t="shared" si="5"/>
        <v>6.0661641144032932E-6</v>
      </c>
    </row>
    <row r="64" spans="1:13">
      <c r="A64" s="37">
        <f t="shared" si="3"/>
        <v>3.2915422489962332</v>
      </c>
      <c r="B64" s="37">
        <f t="shared" si="4"/>
        <v>2.6704322736903094</v>
      </c>
      <c r="C64" s="22">
        <f t="shared" si="15"/>
        <v>50</v>
      </c>
      <c r="D64" s="22">
        <f>D$36</f>
        <v>50</v>
      </c>
      <c r="E64" s="23">
        <f t="shared" si="16"/>
        <v>0.25</v>
      </c>
      <c r="F64" s="23">
        <f t="shared" si="16"/>
        <v>0.3</v>
      </c>
      <c r="G64" s="23">
        <f t="shared" si="16"/>
        <v>0.05</v>
      </c>
      <c r="H64" s="24">
        <f>(LN(C64/D64)+(G64+(F64^2)/2)*E64)/(F64*SQRT(E64))</f>
        <v>0.15833333333333335</v>
      </c>
      <c r="I64" s="24">
        <f>H64-(F64*SQRT(E64))</f>
        <v>8.3333333333333592E-3</v>
      </c>
      <c r="J64" s="24">
        <f>NORMSDIST(H64)</f>
        <v>0.56290292839204015</v>
      </c>
      <c r="K64" s="24">
        <f>NORMSDIST(I64)</f>
        <v>0.50332448052551693</v>
      </c>
      <c r="L64">
        <f t="shared" si="5"/>
        <v>3.2915422489962332</v>
      </c>
      <c r="M64" s="12"/>
    </row>
    <row r="65" spans="1:13">
      <c r="A65" s="37">
        <f t="shared" si="3"/>
        <v>1.3995214042827087</v>
      </c>
      <c r="B65" s="37">
        <f t="shared" si="4"/>
        <v>1.2746775241557131</v>
      </c>
      <c r="C65" s="40">
        <f t="shared" si="15"/>
        <v>50</v>
      </c>
      <c r="D65" s="40">
        <f>D$36</f>
        <v>50</v>
      </c>
      <c r="E65" s="41">
        <v>0.05</v>
      </c>
      <c r="F65" s="41">
        <f t="shared" si="16"/>
        <v>0.3</v>
      </c>
      <c r="G65" s="41">
        <f t="shared" si="16"/>
        <v>0.05</v>
      </c>
      <c r="H65" s="42">
        <f t="shared" si="11"/>
        <v>7.0808819287493358E-2</v>
      </c>
      <c r="I65" s="42">
        <f t="shared" si="12"/>
        <v>3.7267799624996767E-3</v>
      </c>
      <c r="J65" s="42">
        <f t="shared" si="13"/>
        <v>0.52822504366522638</v>
      </c>
      <c r="K65" s="42">
        <f t="shared" si="14"/>
        <v>0.50148676665520375</v>
      </c>
      <c r="L65">
        <f t="shared" si="5"/>
        <v>1.3995214042827087</v>
      </c>
    </row>
    <row r="66" spans="1:13">
      <c r="A66" s="37">
        <f t="shared" si="3"/>
        <v>2.9170070257381333</v>
      </c>
      <c r="B66" s="37">
        <f t="shared" si="4"/>
        <v>2.419498713196532</v>
      </c>
      <c r="C66" s="40">
        <f t="shared" si="15"/>
        <v>50</v>
      </c>
      <c r="D66" s="40">
        <f t="shared" si="15"/>
        <v>50</v>
      </c>
      <c r="E66" s="41">
        <v>0.2</v>
      </c>
      <c r="F66" s="41">
        <f t="shared" si="16"/>
        <v>0.3</v>
      </c>
      <c r="G66" s="41">
        <f t="shared" si="16"/>
        <v>0.05</v>
      </c>
      <c r="H66" s="42">
        <f t="shared" si="11"/>
        <v>0.14161763857498672</v>
      </c>
      <c r="I66" s="42">
        <f t="shared" si="12"/>
        <v>7.4535599249993534E-3</v>
      </c>
      <c r="J66" s="42">
        <f t="shared" si="13"/>
        <v>0.55630898310505827</v>
      </c>
      <c r="K66" s="42">
        <f t="shared" si="14"/>
        <v>0.50297351266103785</v>
      </c>
      <c r="L66">
        <f t="shared" si="5"/>
        <v>2.9170070257381333</v>
      </c>
    </row>
    <row r="67" spans="1:13">
      <c r="A67" s="37">
        <f t="shared" si="3"/>
        <v>4.2573520913592056</v>
      </c>
      <c r="B67" s="37">
        <f t="shared" si="4"/>
        <v>3.267285756696964</v>
      </c>
      <c r="C67" s="40">
        <f t="shared" si="15"/>
        <v>50</v>
      </c>
      <c r="D67" s="40">
        <f t="shared" si="15"/>
        <v>50</v>
      </c>
      <c r="E67" s="41">
        <v>0.4</v>
      </c>
      <c r="F67" s="41">
        <f t="shared" si="16"/>
        <v>0.3</v>
      </c>
      <c r="G67" s="41">
        <f t="shared" si="16"/>
        <v>0.05</v>
      </c>
      <c r="H67" s="42">
        <f t="shared" si="11"/>
        <v>0.20027758514399741</v>
      </c>
      <c r="I67" s="42">
        <f t="shared" si="12"/>
        <v>1.0540925533894657E-2</v>
      </c>
      <c r="J67" s="42">
        <f t="shared" si="13"/>
        <v>0.57936825406715986</v>
      </c>
      <c r="K67" s="42">
        <f t="shared" si="14"/>
        <v>0.50420514299687091</v>
      </c>
      <c r="L67">
        <f t="shared" si="5"/>
        <v>4.2573520913592056</v>
      </c>
    </row>
    <row r="68" spans="1:13">
      <c r="A68" s="37">
        <f t="shared" si="3"/>
        <v>5.3331454514816663</v>
      </c>
      <c r="B68" s="37">
        <f t="shared" si="4"/>
        <v>3.8554221289070796</v>
      </c>
      <c r="C68" s="40">
        <f t="shared" si="15"/>
        <v>50</v>
      </c>
      <c r="D68" s="40">
        <f t="shared" si="15"/>
        <v>50</v>
      </c>
      <c r="E68" s="41">
        <v>0.6</v>
      </c>
      <c r="F68" s="41">
        <f t="shared" si="16"/>
        <v>0.3</v>
      </c>
      <c r="G68" s="41">
        <f t="shared" si="16"/>
        <v>0.05</v>
      </c>
      <c r="H68" s="42">
        <f t="shared" si="11"/>
        <v>0.24528894525980308</v>
      </c>
      <c r="I68" s="42">
        <f t="shared" si="12"/>
        <v>1.2909944487358077E-2</v>
      </c>
      <c r="J68" s="42">
        <f t="shared" si="13"/>
        <v>0.59688364462541343</v>
      </c>
      <c r="K68" s="42">
        <f t="shared" si="14"/>
        <v>0.50515017963269981</v>
      </c>
      <c r="L68">
        <f t="shared" si="5"/>
        <v>5.3331454514816663</v>
      </c>
    </row>
    <row r="69" spans="1:13">
      <c r="A69" s="37">
        <f t="shared" si="3"/>
        <v>6.2696678058083393</v>
      </c>
      <c r="B69" s="37">
        <f t="shared" si="4"/>
        <v>4.309139763424497</v>
      </c>
      <c r="C69" s="40">
        <f t="shared" si="15"/>
        <v>50</v>
      </c>
      <c r="D69" s="40">
        <f t="shared" si="15"/>
        <v>50</v>
      </c>
      <c r="E69" s="41">
        <v>0.8</v>
      </c>
      <c r="F69" s="41">
        <f t="shared" si="16"/>
        <v>0.3</v>
      </c>
      <c r="G69" s="41">
        <f t="shared" si="16"/>
        <v>0.05</v>
      </c>
      <c r="H69" s="42">
        <f t="shared" si="11"/>
        <v>0.28323527714997343</v>
      </c>
      <c r="I69" s="42">
        <f t="shared" si="12"/>
        <v>1.4907119849998707E-2</v>
      </c>
      <c r="J69" s="42">
        <f t="shared" si="13"/>
        <v>0.61150175610354018</v>
      </c>
      <c r="K69" s="42">
        <f t="shared" si="14"/>
        <v>0.5059468601322813</v>
      </c>
      <c r="L69">
        <f t="shared" si="5"/>
        <v>6.2696678058083393</v>
      </c>
    </row>
    <row r="70" spans="1:13">
      <c r="A70" s="37">
        <f t="shared" si="3"/>
        <v>7.1156273929929093</v>
      </c>
      <c r="B70" s="37">
        <f t="shared" si="4"/>
        <v>4.6770986180286087</v>
      </c>
      <c r="C70" s="40">
        <f t="shared" si="15"/>
        <v>50</v>
      </c>
      <c r="D70" s="40">
        <f t="shared" si="15"/>
        <v>50</v>
      </c>
      <c r="E70" s="41">
        <v>1</v>
      </c>
      <c r="F70" s="41">
        <f t="shared" si="16"/>
        <v>0.3</v>
      </c>
      <c r="G70" s="41">
        <f t="shared" si="16"/>
        <v>0.05</v>
      </c>
      <c r="H70" s="42">
        <f t="shared" si="11"/>
        <v>0.31666666666666671</v>
      </c>
      <c r="I70" s="42">
        <f t="shared" si="12"/>
        <v>1.6666666666666718E-2</v>
      </c>
      <c r="J70" s="42">
        <f t="shared" si="13"/>
        <v>0.62425172790601247</v>
      </c>
      <c r="K70" s="42">
        <f t="shared" si="14"/>
        <v>0.50664873019368262</v>
      </c>
      <c r="L70">
        <f t="shared" si="5"/>
        <v>7.1156273929929093</v>
      </c>
    </row>
    <row r="71" spans="1:13">
      <c r="A71" s="37">
        <f t="shared" si="3"/>
        <v>7.8961001709339271</v>
      </c>
      <c r="B71" s="37">
        <f t="shared" si="4"/>
        <v>4.9843268501463598</v>
      </c>
      <c r="C71" s="40">
        <f t="shared" si="15"/>
        <v>50</v>
      </c>
      <c r="D71" s="40">
        <f t="shared" si="15"/>
        <v>50</v>
      </c>
      <c r="E71" s="41">
        <v>1.2</v>
      </c>
      <c r="F71" s="41">
        <f t="shared" si="16"/>
        <v>0.3</v>
      </c>
      <c r="G71" s="41">
        <f t="shared" si="16"/>
        <v>0.05</v>
      </c>
      <c r="H71" s="42">
        <f t="shared" si="11"/>
        <v>0.34689095308660522</v>
      </c>
      <c r="I71" s="42">
        <f t="shared" si="12"/>
        <v>1.8257418583505602E-2</v>
      </c>
      <c r="J71" s="42">
        <f t="shared" si="13"/>
        <v>0.63566337823482755</v>
      </c>
      <c r="K71" s="42">
        <f t="shared" si="14"/>
        <v>0.50728325157661192</v>
      </c>
      <c r="L71">
        <f t="shared" si="5"/>
        <v>7.8961001709339271</v>
      </c>
    </row>
    <row r="72" spans="1:13">
      <c r="A72" s="37">
        <f t="shared" si="3"/>
        <v>8.6260418628285507</v>
      </c>
      <c r="B72" s="37">
        <f t="shared" si="4"/>
        <v>5.2457328581259617</v>
      </c>
      <c r="C72" s="40">
        <f t="shared" si="15"/>
        <v>50</v>
      </c>
      <c r="D72" s="40">
        <f t="shared" si="15"/>
        <v>50</v>
      </c>
      <c r="E72" s="41">
        <v>1.4</v>
      </c>
      <c r="F72" s="41">
        <f t="shared" si="16"/>
        <v>0.3</v>
      </c>
      <c r="G72" s="41">
        <f t="shared" si="16"/>
        <v>0.05</v>
      </c>
      <c r="H72" s="42">
        <f t="shared" si="11"/>
        <v>0.37468505292964233</v>
      </c>
      <c r="I72" s="42">
        <f t="shared" si="12"/>
        <v>1.9720265943665383E-2</v>
      </c>
      <c r="J72" s="42">
        <f t="shared" si="13"/>
        <v>0.64605264508605287</v>
      </c>
      <c r="K72" s="42">
        <f t="shared" si="14"/>
        <v>0.50786673798121873</v>
      </c>
      <c r="L72">
        <f t="shared" si="5"/>
        <v>8.6260418628285507</v>
      </c>
    </row>
    <row r="73" spans="1:13">
      <c r="A73" s="37">
        <f t="shared" si="3"/>
        <v>9.3152378577702706</v>
      </c>
      <c r="B73" s="37">
        <f t="shared" si="4"/>
        <v>5.471055177102059</v>
      </c>
      <c r="C73" s="40">
        <f t="shared" si="15"/>
        <v>50</v>
      </c>
      <c r="D73" s="40">
        <f t="shared" si="15"/>
        <v>50</v>
      </c>
      <c r="E73" s="41">
        <v>1.6</v>
      </c>
      <c r="F73" s="41">
        <f t="shared" si="16"/>
        <v>0.3</v>
      </c>
      <c r="G73" s="41">
        <f t="shared" si="16"/>
        <v>0.05</v>
      </c>
      <c r="H73" s="42">
        <f t="shared" si="11"/>
        <v>0.40055517028799481</v>
      </c>
      <c r="I73" s="42">
        <f t="shared" si="12"/>
        <v>2.1081851067789315E-2</v>
      </c>
      <c r="J73" s="42">
        <f t="shared" si="13"/>
        <v>0.65562617154014957</v>
      </c>
      <c r="K73" s="42">
        <f t="shared" si="14"/>
        <v>0.50840981878591363</v>
      </c>
      <c r="L73">
        <f t="shared" si="5"/>
        <v>9.3152378577702706</v>
      </c>
    </row>
    <row r="74" spans="1:13">
      <c r="A74" s="37">
        <f t="shared" si="3"/>
        <v>9.970515165371264</v>
      </c>
      <c r="B74" s="37">
        <f t="shared" si="4"/>
        <v>5.6670744289326791</v>
      </c>
      <c r="C74" s="40">
        <f t="shared" si="15"/>
        <v>50</v>
      </c>
      <c r="D74" s="40">
        <f t="shared" si="15"/>
        <v>50</v>
      </c>
      <c r="E74" s="41">
        <v>1.8</v>
      </c>
      <c r="F74" s="41">
        <f t="shared" si="16"/>
        <v>0.3</v>
      </c>
      <c r="G74" s="41">
        <f t="shared" si="16"/>
        <v>0.05</v>
      </c>
      <c r="H74" s="42">
        <f t="shared" si="11"/>
        <v>0.42485291572496009</v>
      </c>
      <c r="I74" s="42">
        <f t="shared" si="12"/>
        <v>2.2360679774997949E-2</v>
      </c>
      <c r="J74" s="42">
        <f t="shared" si="13"/>
        <v>0.66452804993194559</v>
      </c>
      <c r="K74" s="42">
        <f t="shared" si="14"/>
        <v>0.50891987725146604</v>
      </c>
      <c r="L74">
        <f t="shared" si="5"/>
        <v>9.970515165371264</v>
      </c>
    </row>
    <row r="75" spans="1:13">
      <c r="A75" s="37">
        <f t="shared" si="3"/>
        <v>10.596867627640101</v>
      </c>
      <c r="B75" s="37">
        <f t="shared" si="4"/>
        <v>5.8387385294380749</v>
      </c>
      <c r="C75" s="40">
        <f t="shared" si="15"/>
        <v>50</v>
      </c>
      <c r="D75" s="40">
        <f t="shared" si="15"/>
        <v>50</v>
      </c>
      <c r="E75" s="41">
        <v>2</v>
      </c>
      <c r="F75" s="41">
        <f t="shared" si="16"/>
        <v>0.3</v>
      </c>
      <c r="G75" s="41">
        <f t="shared" si="16"/>
        <v>0.05</v>
      </c>
      <c r="H75" s="42">
        <f t="shared" si="11"/>
        <v>0.44783429475148012</v>
      </c>
      <c r="I75" s="42">
        <f t="shared" si="12"/>
        <v>2.3570226039551612E-2</v>
      </c>
      <c r="J75" s="42">
        <f t="shared" si="13"/>
        <v>0.67286360459569261</v>
      </c>
      <c r="K75" s="42">
        <f t="shared" si="14"/>
        <v>0.50940228913540886</v>
      </c>
      <c r="L75">
        <f t="shared" si="5"/>
        <v>10.596867627640101</v>
      </c>
    </row>
    <row r="76" spans="1:13">
      <c r="A76" s="37">
        <f t="shared" si="3"/>
        <v>3.2915422489962332</v>
      </c>
      <c r="B76" s="37">
        <f t="shared" si="4"/>
        <v>2.6704322736903094</v>
      </c>
      <c r="C76" s="43">
        <f t="shared" si="15"/>
        <v>50</v>
      </c>
      <c r="D76" s="43">
        <f t="shared" si="15"/>
        <v>50</v>
      </c>
      <c r="E76" s="44">
        <f>E$36</f>
        <v>0.25</v>
      </c>
      <c r="F76" s="44">
        <f>F$36</f>
        <v>0.3</v>
      </c>
      <c r="G76" s="44">
        <f t="shared" si="16"/>
        <v>0.05</v>
      </c>
      <c r="H76" s="45">
        <f>(LN(C76/D76)+(G76+(F76^2)/2)*E76)/(F76*SQRT(E76))</f>
        <v>0.15833333333333335</v>
      </c>
      <c r="I76" s="45">
        <f>H76-(F76*SQRT(E76))</f>
        <v>8.3333333333333592E-3</v>
      </c>
      <c r="J76" s="45">
        <f>NORMSDIST(H76)</f>
        <v>0.56290292839204015</v>
      </c>
      <c r="K76" s="45">
        <f>NORMSDIST(I76)</f>
        <v>0.50332448052551693</v>
      </c>
      <c r="L76">
        <f t="shared" si="5"/>
        <v>3.2915422489962332</v>
      </c>
      <c r="M76" s="12"/>
    </row>
    <row r="77" spans="1:13">
      <c r="A77" s="37">
        <f t="shared" si="3"/>
        <v>0.86680541626149932</v>
      </c>
      <c r="B77" s="37">
        <f t="shared" si="4"/>
        <v>0.24569544095557205</v>
      </c>
      <c r="C77" s="25">
        <f t="shared" si="15"/>
        <v>50</v>
      </c>
      <c r="D77" s="25">
        <f t="shared" si="15"/>
        <v>50</v>
      </c>
      <c r="E77" s="26">
        <f>E$36</f>
        <v>0.25</v>
      </c>
      <c r="F77" s="26">
        <v>0.05</v>
      </c>
      <c r="G77" s="26">
        <f t="shared" ref="G77:G87" si="17">G$36</f>
        <v>0.05</v>
      </c>
      <c r="H77" s="27">
        <f t="shared" si="11"/>
        <v>0.51249999999999996</v>
      </c>
      <c r="I77" s="27">
        <f t="shared" si="12"/>
        <v>0.48749999999999993</v>
      </c>
      <c r="J77" s="27">
        <f t="shared" si="13"/>
        <v>0.69584943984712</v>
      </c>
      <c r="K77" s="27">
        <f t="shared" si="14"/>
        <v>0.68704797858211242</v>
      </c>
      <c r="L77">
        <f t="shared" si="5"/>
        <v>0.86680541626149932</v>
      </c>
    </row>
    <row r="78" spans="1:13">
      <c r="A78" s="37">
        <f t="shared" si="3"/>
        <v>1.3324161108195938</v>
      </c>
      <c r="B78" s="37">
        <f t="shared" si="4"/>
        <v>0.7113061355136665</v>
      </c>
      <c r="C78" s="25">
        <f t="shared" si="15"/>
        <v>50</v>
      </c>
      <c r="D78" s="25">
        <f t="shared" si="15"/>
        <v>50</v>
      </c>
      <c r="E78" s="26">
        <f t="shared" si="16"/>
        <v>0.25</v>
      </c>
      <c r="F78" s="26">
        <v>0.1</v>
      </c>
      <c r="G78" s="26">
        <f t="shared" si="17"/>
        <v>0.05</v>
      </c>
      <c r="H78" s="27">
        <f t="shared" si="11"/>
        <v>0.27500000000000002</v>
      </c>
      <c r="I78" s="27">
        <f t="shared" si="12"/>
        <v>0.22500000000000003</v>
      </c>
      <c r="J78" s="27">
        <f t="shared" si="13"/>
        <v>0.60834188084639484</v>
      </c>
      <c r="K78" s="27">
        <f t="shared" si="14"/>
        <v>0.58901036286872965</v>
      </c>
      <c r="L78">
        <f t="shared" si="5"/>
        <v>1.3324161108195938</v>
      </c>
    </row>
    <row r="79" spans="1:13">
      <c r="A79" s="37">
        <f t="shared" si="3"/>
        <v>2.3074985648014277</v>
      </c>
      <c r="B79" s="37">
        <f t="shared" si="4"/>
        <v>1.6863885894955004</v>
      </c>
      <c r="C79" s="25">
        <f t="shared" si="15"/>
        <v>50</v>
      </c>
      <c r="D79" s="25">
        <f t="shared" si="15"/>
        <v>50</v>
      </c>
      <c r="E79" s="26">
        <f t="shared" si="15"/>
        <v>0.25</v>
      </c>
      <c r="F79" s="26">
        <v>0.2</v>
      </c>
      <c r="G79" s="26">
        <f t="shared" si="17"/>
        <v>0.05</v>
      </c>
      <c r="H79" s="27">
        <f t="shared" si="11"/>
        <v>0.17500000000000002</v>
      </c>
      <c r="I79" s="27">
        <f t="shared" si="12"/>
        <v>7.5000000000000011E-2</v>
      </c>
      <c r="J79" s="27">
        <f t="shared" si="13"/>
        <v>0.56946018320767366</v>
      </c>
      <c r="K79" s="27">
        <f t="shared" si="14"/>
        <v>0.52989264405289482</v>
      </c>
      <c r="L79">
        <f t="shared" si="5"/>
        <v>2.3074985648014277</v>
      </c>
    </row>
    <row r="80" spans="1:13">
      <c r="A80" s="37">
        <f t="shared" si="3"/>
        <v>3.2915422489962332</v>
      </c>
      <c r="B80" s="37">
        <f t="shared" si="4"/>
        <v>2.6704322736903094</v>
      </c>
      <c r="C80" s="25">
        <f t="shared" si="15"/>
        <v>50</v>
      </c>
      <c r="D80" s="25">
        <f t="shared" si="15"/>
        <v>50</v>
      </c>
      <c r="E80" s="26">
        <f t="shared" si="15"/>
        <v>0.25</v>
      </c>
      <c r="F80" s="26">
        <v>0.3</v>
      </c>
      <c r="G80" s="26">
        <f t="shared" si="17"/>
        <v>0.05</v>
      </c>
      <c r="H80" s="27">
        <f t="shared" si="11"/>
        <v>0.15833333333333335</v>
      </c>
      <c r="I80" s="27">
        <f t="shared" si="12"/>
        <v>8.3333333333333592E-3</v>
      </c>
      <c r="J80" s="27">
        <f t="shared" si="13"/>
        <v>0.56290292839204015</v>
      </c>
      <c r="K80" s="27">
        <f t="shared" si="14"/>
        <v>0.50332448052551693</v>
      </c>
      <c r="L80">
        <f t="shared" si="5"/>
        <v>3.2915422489962332</v>
      </c>
    </row>
    <row r="81" spans="1:13">
      <c r="A81" s="37">
        <f t="shared" si="3"/>
        <v>4.2763034407844351</v>
      </c>
      <c r="B81" s="37">
        <f t="shared" si="4"/>
        <v>3.6551934654785043</v>
      </c>
      <c r="C81" s="25">
        <f t="shared" si="15"/>
        <v>50</v>
      </c>
      <c r="D81" s="25">
        <f t="shared" si="15"/>
        <v>50</v>
      </c>
      <c r="E81" s="26">
        <f t="shared" si="15"/>
        <v>0.25</v>
      </c>
      <c r="F81" s="26">
        <v>0.4</v>
      </c>
      <c r="G81" s="26">
        <f t="shared" si="17"/>
        <v>0.05</v>
      </c>
      <c r="H81" s="27">
        <f t="shared" si="11"/>
        <v>0.16250000000000001</v>
      </c>
      <c r="I81" s="27">
        <f t="shared" si="12"/>
        <v>-3.7500000000000006E-2</v>
      </c>
      <c r="J81" s="27">
        <f t="shared" si="13"/>
        <v>0.56454393586203844</v>
      </c>
      <c r="K81" s="27">
        <f t="shared" si="14"/>
        <v>0.48504317007409026</v>
      </c>
      <c r="L81">
        <f t="shared" si="5"/>
        <v>4.2763034407844351</v>
      </c>
    </row>
    <row r="82" spans="1:13">
      <c r="A82" s="37">
        <f t="shared" si="3"/>
        <v>5.2596297312718647</v>
      </c>
      <c r="B82" s="37">
        <f t="shared" si="4"/>
        <v>4.6385197559659375</v>
      </c>
      <c r="C82" s="25">
        <f t="shared" si="15"/>
        <v>50</v>
      </c>
      <c r="D82" s="25">
        <f t="shared" si="15"/>
        <v>50</v>
      </c>
      <c r="E82" s="26">
        <f t="shared" si="15"/>
        <v>0.25</v>
      </c>
      <c r="F82" s="26">
        <v>0.5</v>
      </c>
      <c r="G82" s="26">
        <f t="shared" si="17"/>
        <v>0.05</v>
      </c>
      <c r="H82" s="27">
        <f t="shared" si="11"/>
        <v>0.17499999999999999</v>
      </c>
      <c r="I82" s="27">
        <f t="shared" si="12"/>
        <v>-7.5000000000000011E-2</v>
      </c>
      <c r="J82" s="27">
        <f t="shared" si="13"/>
        <v>0.56946018320767366</v>
      </c>
      <c r="K82" s="27">
        <f t="shared" si="14"/>
        <v>0.47010735594710518</v>
      </c>
      <c r="L82">
        <f t="shared" si="5"/>
        <v>5.2596297312718647</v>
      </c>
    </row>
    <row r="83" spans="1:13">
      <c r="A83" s="37">
        <f t="shared" si="3"/>
        <v>6.2403988064177121</v>
      </c>
      <c r="B83" s="37">
        <f t="shared" si="4"/>
        <v>5.6192888311117883</v>
      </c>
      <c r="C83" s="25">
        <f t="shared" si="15"/>
        <v>50</v>
      </c>
      <c r="D83" s="25">
        <f t="shared" si="15"/>
        <v>50</v>
      </c>
      <c r="E83" s="26">
        <f t="shared" si="15"/>
        <v>0.25</v>
      </c>
      <c r="F83" s="26">
        <v>0.6</v>
      </c>
      <c r="G83" s="26">
        <f t="shared" si="17"/>
        <v>0.05</v>
      </c>
      <c r="H83" s="27">
        <f t="shared" si="11"/>
        <v>0.19166666666666665</v>
      </c>
      <c r="I83" s="27">
        <f t="shared" si="12"/>
        <v>-0.10833333333333334</v>
      </c>
      <c r="J83" s="27">
        <f t="shared" si="13"/>
        <v>0.57599834100218861</v>
      </c>
      <c r="K83" s="27">
        <f t="shared" si="14"/>
        <v>0.45686564101400107</v>
      </c>
      <c r="L83">
        <f t="shared" si="5"/>
        <v>6.2403988064177121</v>
      </c>
    </row>
    <row r="84" spans="1:13">
      <c r="A84" s="37">
        <f t="shared" si="3"/>
        <v>7.2177879486790211</v>
      </c>
      <c r="B84" s="37">
        <f t="shared" si="4"/>
        <v>6.5966779733730903</v>
      </c>
      <c r="C84" s="25">
        <f t="shared" si="15"/>
        <v>50</v>
      </c>
      <c r="D84" s="25">
        <f t="shared" si="15"/>
        <v>50</v>
      </c>
      <c r="E84" s="26">
        <f t="shared" si="15"/>
        <v>0.25</v>
      </c>
      <c r="F84" s="26">
        <v>0.7</v>
      </c>
      <c r="G84" s="26">
        <f t="shared" si="17"/>
        <v>0.05</v>
      </c>
      <c r="H84" s="27">
        <f t="shared" si="11"/>
        <v>0.21071428571428572</v>
      </c>
      <c r="I84" s="27">
        <f t="shared" si="12"/>
        <v>-0.13928571428571426</v>
      </c>
      <c r="J84" s="27">
        <f t="shared" si="13"/>
        <v>0.58344488675223694</v>
      </c>
      <c r="K84" s="27">
        <f t="shared" si="14"/>
        <v>0.44461218909443978</v>
      </c>
      <c r="L84">
        <f t="shared" si="5"/>
        <v>7.2177879486790211</v>
      </c>
    </row>
    <row r="85" spans="1:13">
      <c r="A85" s="37">
        <f t="shared" si="3"/>
        <v>8.1910916223242367</v>
      </c>
      <c r="B85" s="37">
        <f t="shared" si="4"/>
        <v>7.5699816470183094</v>
      </c>
      <c r="C85" s="25">
        <f t="shared" si="15"/>
        <v>50</v>
      </c>
      <c r="D85" s="25">
        <f t="shared" si="15"/>
        <v>50</v>
      </c>
      <c r="E85" s="26">
        <f t="shared" si="15"/>
        <v>0.25</v>
      </c>
      <c r="F85" s="26">
        <v>0.8</v>
      </c>
      <c r="G85" s="26">
        <f t="shared" si="17"/>
        <v>0.05</v>
      </c>
      <c r="H85" s="27">
        <f t="shared" si="11"/>
        <v>0.23125000000000001</v>
      </c>
      <c r="I85" s="27">
        <f t="shared" si="12"/>
        <v>-0.16875000000000001</v>
      </c>
      <c r="J85" s="27">
        <f t="shared" si="13"/>
        <v>0.5914397059401636</v>
      </c>
      <c r="K85" s="27">
        <f t="shared" si="14"/>
        <v>0.43299664419332817</v>
      </c>
      <c r="L85">
        <f t="shared" si="5"/>
        <v>8.1910916223242367</v>
      </c>
    </row>
    <row r="86" spans="1:13">
      <c r="A86" s="37">
        <f t="shared" si="3"/>
        <v>9.1596612907540411</v>
      </c>
      <c r="B86" s="37">
        <f t="shared" si="4"/>
        <v>8.5385513154481174</v>
      </c>
      <c r="C86" s="25">
        <f t="shared" si="15"/>
        <v>50</v>
      </c>
      <c r="D86" s="25">
        <f t="shared" si="15"/>
        <v>50</v>
      </c>
      <c r="E86" s="26">
        <f t="shared" si="15"/>
        <v>0.25</v>
      </c>
      <c r="F86" s="26">
        <v>0.9</v>
      </c>
      <c r="G86" s="26">
        <f t="shared" si="17"/>
        <v>0.05</v>
      </c>
      <c r="H86" s="27">
        <f t="shared" si="11"/>
        <v>0.25277777777777777</v>
      </c>
      <c r="I86" s="27">
        <f t="shared" si="12"/>
        <v>-0.19722222222222224</v>
      </c>
      <c r="J86" s="27">
        <f t="shared" si="13"/>
        <v>0.5997800295471305</v>
      </c>
      <c r="K86" s="27">
        <f t="shared" si="14"/>
        <v>0.421826820655261</v>
      </c>
      <c r="L86">
        <f t="shared" si="5"/>
        <v>9.1596612907540411</v>
      </c>
    </row>
    <row r="87" spans="1:13">
      <c r="A87" s="37">
        <f t="shared" si="3"/>
        <v>10.122881949125819</v>
      </c>
      <c r="B87" s="37">
        <f t="shared" si="4"/>
        <v>9.501771973819892</v>
      </c>
      <c r="C87" s="25">
        <f t="shared" si="15"/>
        <v>50</v>
      </c>
      <c r="D87" s="25">
        <f t="shared" si="15"/>
        <v>50</v>
      </c>
      <c r="E87" s="26">
        <f t="shared" si="15"/>
        <v>0.25</v>
      </c>
      <c r="F87" s="26">
        <v>1</v>
      </c>
      <c r="G87" s="26">
        <f t="shared" si="17"/>
        <v>0.05</v>
      </c>
      <c r="H87" s="27">
        <f t="shared" si="11"/>
        <v>0.27500000000000002</v>
      </c>
      <c r="I87" s="27">
        <f t="shared" si="12"/>
        <v>-0.22499999999999998</v>
      </c>
      <c r="J87" s="27">
        <f t="shared" si="13"/>
        <v>0.60834188084639484</v>
      </c>
      <c r="K87" s="27">
        <f t="shared" si="14"/>
        <v>0.41098963713127035</v>
      </c>
      <c r="L87">
        <f t="shared" si="5"/>
        <v>10.122881949125819</v>
      </c>
    </row>
    <row r="88" spans="1:13">
      <c r="A88" s="37">
        <f t="shared" si="3"/>
        <v>3.2915422489962332</v>
      </c>
      <c r="B88" s="37">
        <f t="shared" si="4"/>
        <v>2.6704322736903094</v>
      </c>
      <c r="C88" s="28">
        <f t="shared" si="15"/>
        <v>50</v>
      </c>
      <c r="D88" s="28">
        <f t="shared" si="15"/>
        <v>50</v>
      </c>
      <c r="E88" s="29">
        <f t="shared" si="15"/>
        <v>0.25</v>
      </c>
      <c r="F88" s="29">
        <f>F$36</f>
        <v>0.3</v>
      </c>
      <c r="G88" s="29">
        <f>G$36</f>
        <v>0.05</v>
      </c>
      <c r="H88" s="30">
        <f>(LN(C88/D88)+(G88+(F88^2)/2)*E88)/(F88*SQRT(E88))</f>
        <v>0.15833333333333335</v>
      </c>
      <c r="I88" s="30">
        <f>H88-(F88*SQRT(E88))</f>
        <v>8.3333333333333592E-3</v>
      </c>
      <c r="J88" s="30">
        <f>NORMSDIST(H88)</f>
        <v>0.56290292839204015</v>
      </c>
      <c r="K88" s="30">
        <f>NORMSDIST(I88)</f>
        <v>0.50332448052551693</v>
      </c>
      <c r="L88">
        <f t="shared" si="5"/>
        <v>3.2915422489962332</v>
      </c>
      <c r="M88" s="12"/>
    </row>
    <row r="89" spans="1:13">
      <c r="A89" s="37">
        <f t="shared" si="3"/>
        <v>2.9892644052894681</v>
      </c>
      <c r="B89" s="37">
        <f t="shared" si="4"/>
        <v>2.9892644052894681</v>
      </c>
      <c r="C89" s="31">
        <f t="shared" si="15"/>
        <v>50</v>
      </c>
      <c r="D89" s="31">
        <f t="shared" si="15"/>
        <v>50</v>
      </c>
      <c r="E89" s="32">
        <f t="shared" si="15"/>
        <v>0.25</v>
      </c>
      <c r="F89" s="32">
        <f t="shared" si="15"/>
        <v>0.3</v>
      </c>
      <c r="G89" s="32">
        <v>0</v>
      </c>
      <c r="H89" s="33">
        <f t="shared" si="11"/>
        <v>7.4999999999999997E-2</v>
      </c>
      <c r="I89" s="33">
        <f t="shared" si="12"/>
        <v>-7.4999999999999997E-2</v>
      </c>
      <c r="J89" s="33">
        <f t="shared" si="13"/>
        <v>0.52989264405289471</v>
      </c>
      <c r="K89" s="33">
        <f t="shared" si="14"/>
        <v>0.47010735594710529</v>
      </c>
      <c r="L89">
        <f t="shared" si="5"/>
        <v>2.9892644052894681</v>
      </c>
    </row>
    <row r="90" spans="1:13">
      <c r="A90" s="37">
        <f t="shared" si="3"/>
        <v>3.1081512162064442</v>
      </c>
      <c r="B90" s="37">
        <f t="shared" si="4"/>
        <v>2.8587751758405631</v>
      </c>
      <c r="C90" s="31">
        <f t="shared" si="15"/>
        <v>50</v>
      </c>
      <c r="D90" s="31">
        <f t="shared" si="15"/>
        <v>50</v>
      </c>
      <c r="E90" s="32">
        <f t="shared" si="15"/>
        <v>0.25</v>
      </c>
      <c r="F90" s="32">
        <f t="shared" si="15"/>
        <v>0.3</v>
      </c>
      <c r="G90" s="32">
        <v>0.02</v>
      </c>
      <c r="H90" s="33">
        <f t="shared" si="11"/>
        <v>0.10833333333333334</v>
      </c>
      <c r="I90" s="33">
        <f t="shared" si="12"/>
        <v>-4.1666666666666657E-2</v>
      </c>
      <c r="J90" s="33">
        <f t="shared" si="13"/>
        <v>0.54313435898599893</v>
      </c>
      <c r="K90" s="33">
        <f t="shared" si="14"/>
        <v>0.48338221350963662</v>
      </c>
      <c r="L90">
        <f t="shared" si="5"/>
        <v>3.1081512162064442</v>
      </c>
    </row>
    <row r="91" spans="1:13">
      <c r="A91" s="37">
        <f t="shared" si="3"/>
        <v>3.2297415888278991</v>
      </c>
      <c r="B91" s="37">
        <f t="shared" si="4"/>
        <v>2.7322332762863013</v>
      </c>
      <c r="C91" s="31">
        <f t="shared" si="15"/>
        <v>50</v>
      </c>
      <c r="D91" s="31">
        <f t="shared" si="15"/>
        <v>50</v>
      </c>
      <c r="E91" s="32">
        <f t="shared" si="15"/>
        <v>0.25</v>
      </c>
      <c r="F91" s="32">
        <f t="shared" si="15"/>
        <v>0.3</v>
      </c>
      <c r="G91" s="32">
        <v>0.04</v>
      </c>
      <c r="H91" s="33">
        <f t="shared" si="11"/>
        <v>0.14166666666666666</v>
      </c>
      <c r="I91" s="33">
        <f t="shared" si="12"/>
        <v>-8.3333333333333315E-3</v>
      </c>
      <c r="J91" s="33">
        <f t="shared" si="13"/>
        <v>0.5563283472595516</v>
      </c>
      <c r="K91" s="33">
        <f t="shared" si="14"/>
        <v>0.49667551947448307</v>
      </c>
      <c r="L91">
        <f t="shared" si="5"/>
        <v>3.2297415888278991</v>
      </c>
    </row>
    <row r="92" spans="1:13">
      <c r="A92" s="37">
        <f t="shared" si="3"/>
        <v>3.3540083332052291</v>
      </c>
      <c r="B92" s="37">
        <f t="shared" si="4"/>
        <v>2.6096053133583581</v>
      </c>
      <c r="C92" s="31">
        <f t="shared" ref="C92:F100" si="18">C$36</f>
        <v>50</v>
      </c>
      <c r="D92" s="31">
        <f t="shared" si="18"/>
        <v>50</v>
      </c>
      <c r="E92" s="32">
        <f t="shared" si="18"/>
        <v>0.25</v>
      </c>
      <c r="F92" s="32">
        <f t="shared" si="18"/>
        <v>0.3</v>
      </c>
      <c r="G92" s="32">
        <v>0.06</v>
      </c>
      <c r="H92" s="33">
        <f t="shared" si="11"/>
        <v>0.17499999999999999</v>
      </c>
      <c r="I92" s="33">
        <f t="shared" si="12"/>
        <v>2.4999999999999994E-2</v>
      </c>
      <c r="J92" s="33">
        <f t="shared" si="13"/>
        <v>0.56946018320767366</v>
      </c>
      <c r="K92" s="33">
        <f t="shared" si="14"/>
        <v>0.50997251819523803</v>
      </c>
      <c r="L92">
        <f t="shared" si="5"/>
        <v>3.3540083332052291</v>
      </c>
    </row>
    <row r="93" spans="1:13">
      <c r="A93" s="37">
        <f t="shared" si="3"/>
        <v>3.4809208222770778</v>
      </c>
      <c r="B93" s="37">
        <f t="shared" si="4"/>
        <v>2.4908544876148397</v>
      </c>
      <c r="C93" s="31">
        <f t="shared" si="18"/>
        <v>50</v>
      </c>
      <c r="D93" s="31">
        <f t="shared" si="18"/>
        <v>50</v>
      </c>
      <c r="E93" s="32">
        <f t="shared" si="18"/>
        <v>0.25</v>
      </c>
      <c r="F93" s="32">
        <f t="shared" si="18"/>
        <v>0.3</v>
      </c>
      <c r="G93" s="32">
        <v>0.08</v>
      </c>
      <c r="H93" s="33">
        <f t="shared" si="11"/>
        <v>0.20833333333333334</v>
      </c>
      <c r="I93" s="33">
        <f t="shared" si="12"/>
        <v>5.8333333333333348E-2</v>
      </c>
      <c r="J93" s="33">
        <f t="shared" si="13"/>
        <v>0.58251564682052248</v>
      </c>
      <c r="K93" s="33">
        <f t="shared" si="14"/>
        <v>0.52325844172456726</v>
      </c>
      <c r="L93">
        <f t="shared" si="5"/>
        <v>3.4809208222770778</v>
      </c>
    </row>
    <row r="94" spans="1:13">
      <c r="A94" s="37">
        <f t="shared" si="3"/>
        <v>3.6104450660840186</v>
      </c>
      <c r="B94" s="37">
        <f t="shared" si="4"/>
        <v>2.3759406675006502</v>
      </c>
      <c r="C94" s="31">
        <f t="shared" si="18"/>
        <v>50</v>
      </c>
      <c r="D94" s="31">
        <f t="shared" si="18"/>
        <v>50</v>
      </c>
      <c r="E94" s="32">
        <f t="shared" si="18"/>
        <v>0.25</v>
      </c>
      <c r="F94" s="32">
        <f t="shared" si="18"/>
        <v>0.3</v>
      </c>
      <c r="G94" s="32">
        <v>0.1</v>
      </c>
      <c r="H94" s="33">
        <f t="shared" si="11"/>
        <v>0.2416666666666667</v>
      </c>
      <c r="I94" s="33">
        <f t="shared" si="12"/>
        <v>9.1666666666666702E-2</v>
      </c>
      <c r="J94" s="33">
        <f t="shared" si="13"/>
        <v>0.5954807699023611</v>
      </c>
      <c r="K94" s="33">
        <f t="shared" si="14"/>
        <v>0.53651855900084378</v>
      </c>
      <c r="L94">
        <f t="shared" si="5"/>
        <v>3.6104450660840186</v>
      </c>
    </row>
    <row r="95" spans="1:13">
      <c r="A95" s="37">
        <f t="shared" si="3"/>
        <v>3.7425437969563013</v>
      </c>
      <c r="B95" s="37">
        <f t="shared" si="4"/>
        <v>2.2648204743817075</v>
      </c>
      <c r="C95" s="31">
        <f t="shared" si="18"/>
        <v>50</v>
      </c>
      <c r="D95" s="31">
        <f t="shared" si="18"/>
        <v>50</v>
      </c>
      <c r="E95" s="32">
        <f t="shared" si="18"/>
        <v>0.25</v>
      </c>
      <c r="F95" s="32">
        <f t="shared" si="18"/>
        <v>0.3</v>
      </c>
      <c r="G95" s="32">
        <v>0.12</v>
      </c>
      <c r="H95" s="33">
        <f t="shared" si="11"/>
        <v>0.27499999999999997</v>
      </c>
      <c r="I95" s="33">
        <f t="shared" si="12"/>
        <v>0.12499999999999997</v>
      </c>
      <c r="J95" s="33">
        <f t="shared" si="13"/>
        <v>0.60834188084639473</v>
      </c>
      <c r="K95" s="33">
        <f t="shared" si="14"/>
        <v>0.54973822483011292</v>
      </c>
      <c r="L95">
        <f t="shared" si="5"/>
        <v>3.7425437969563013</v>
      </c>
    </row>
    <row r="96" spans="1:13">
      <c r="A96" s="37">
        <f t="shared" si="3"/>
        <v>3.877176565244941</v>
      </c>
      <c r="B96" s="37">
        <f t="shared" si="4"/>
        <v>2.1574473781232655</v>
      </c>
      <c r="C96" s="31">
        <f t="shared" si="18"/>
        <v>50</v>
      </c>
      <c r="D96" s="31">
        <f t="shared" si="18"/>
        <v>50</v>
      </c>
      <c r="E96" s="32">
        <f t="shared" si="18"/>
        <v>0.25</v>
      </c>
      <c r="F96" s="32">
        <f t="shared" si="18"/>
        <v>0.3</v>
      </c>
      <c r="G96" s="32">
        <v>0.14000000000000001</v>
      </c>
      <c r="H96" s="33">
        <f t="shared" si="11"/>
        <v>0.30833333333333335</v>
      </c>
      <c r="I96" s="33">
        <f t="shared" si="12"/>
        <v>0.15833333333333335</v>
      </c>
      <c r="J96" s="33">
        <f t="shared" si="13"/>
        <v>0.62108564778749786</v>
      </c>
      <c r="K96" s="33">
        <f t="shared" si="14"/>
        <v>0.56290292839204015</v>
      </c>
      <c r="L96">
        <f t="shared" si="5"/>
        <v>3.877176565244941</v>
      </c>
    </row>
    <row r="97" spans="1:13">
      <c r="A97" s="37">
        <f t="shared" si="3"/>
        <v>4.014299845110358</v>
      </c>
      <c r="B97" s="37">
        <f t="shared" si="4"/>
        <v>2.0537718027265157</v>
      </c>
      <c r="C97" s="31">
        <f t="shared" si="18"/>
        <v>50</v>
      </c>
      <c r="D97" s="31">
        <f t="shared" si="18"/>
        <v>50</v>
      </c>
      <c r="E97" s="32">
        <f t="shared" si="18"/>
        <v>0.25</v>
      </c>
      <c r="F97" s="32">
        <f t="shared" si="18"/>
        <v>0.3</v>
      </c>
      <c r="G97" s="32">
        <v>0.16</v>
      </c>
      <c r="H97" s="33">
        <f t="shared" si="11"/>
        <v>0.34166666666666673</v>
      </c>
      <c r="I97" s="33">
        <f t="shared" si="12"/>
        <v>0.19166666666666674</v>
      </c>
      <c r="J97" s="33">
        <f t="shared" si="13"/>
        <v>0.63369911990636862</v>
      </c>
      <c r="K97" s="33">
        <f t="shared" si="14"/>
        <v>0.57599834100218872</v>
      </c>
      <c r="L97">
        <f t="shared" si="5"/>
        <v>4.014299845110358</v>
      </c>
    </row>
    <row r="98" spans="1:13">
      <c r="A98" s="37">
        <f t="shared" si="3"/>
        <v>4.1538671498308837</v>
      </c>
      <c r="B98" s="37">
        <f t="shared" si="4"/>
        <v>1.9537412414858863</v>
      </c>
      <c r="C98" s="31">
        <f t="shared" si="18"/>
        <v>50</v>
      </c>
      <c r="D98" s="31">
        <f t="shared" si="18"/>
        <v>50</v>
      </c>
      <c r="E98" s="32">
        <f t="shared" si="18"/>
        <v>0.25</v>
      </c>
      <c r="F98" s="32">
        <f t="shared" si="18"/>
        <v>0.3</v>
      </c>
      <c r="G98" s="32">
        <v>0.18</v>
      </c>
      <c r="H98" s="33">
        <f t="shared" si="11"/>
        <v>0.375</v>
      </c>
      <c r="I98" s="33">
        <f t="shared" si="12"/>
        <v>0.22500000000000001</v>
      </c>
      <c r="J98" s="33">
        <f t="shared" si="13"/>
        <v>0.64616976667272374</v>
      </c>
      <c r="K98" s="33">
        <f t="shared" si="14"/>
        <v>0.58901036286872965</v>
      </c>
      <c r="L98">
        <f t="shared" si="5"/>
        <v>4.1538671498308837</v>
      </c>
    </row>
    <row r="99" spans="1:13">
      <c r="A99" s="37">
        <f t="shared" si="3"/>
        <v>4.2958291560445794</v>
      </c>
      <c r="B99" s="37">
        <f t="shared" si="4"/>
        <v>1.8573003810802788</v>
      </c>
      <c r="C99" s="31">
        <f t="shared" si="18"/>
        <v>50</v>
      </c>
      <c r="D99" s="31">
        <f t="shared" si="18"/>
        <v>50</v>
      </c>
      <c r="E99" s="32">
        <f t="shared" si="18"/>
        <v>0.25</v>
      </c>
      <c r="F99" s="32">
        <f t="shared" si="18"/>
        <v>0.3</v>
      </c>
      <c r="G99" s="32">
        <v>0.2</v>
      </c>
      <c r="H99" s="33">
        <f t="shared" si="11"/>
        <v>0.40833333333333333</v>
      </c>
      <c r="I99" s="33">
        <f t="shared" si="12"/>
        <v>0.2583333333333333</v>
      </c>
      <c r="J99" s="33">
        <f t="shared" si="13"/>
        <v>0.6584855148307418</v>
      </c>
      <c r="K99" s="33">
        <f t="shared" si="14"/>
        <v>0.60192516858946299</v>
      </c>
      <c r="L99">
        <f t="shared" si="5"/>
        <v>4.2958291560445794</v>
      </c>
    </row>
    <row r="100" spans="1:13">
      <c r="A100" s="37">
        <f t="shared" si="3"/>
        <v>3.2915422489962332</v>
      </c>
      <c r="B100" s="37">
        <f t="shared" si="4"/>
        <v>2.6704322736903094</v>
      </c>
      <c r="C100" s="34">
        <f t="shared" si="18"/>
        <v>50</v>
      </c>
      <c r="D100" s="34">
        <f t="shared" si="18"/>
        <v>50</v>
      </c>
      <c r="E100" s="35">
        <f t="shared" si="18"/>
        <v>0.25</v>
      </c>
      <c r="F100" s="35">
        <f t="shared" si="18"/>
        <v>0.3</v>
      </c>
      <c r="G100" s="35">
        <f>G$36</f>
        <v>0.05</v>
      </c>
      <c r="H100" s="36">
        <f>(LN(C100/D100)+(G100+(F100^2)/2)*E100)/(F100*SQRT(E100))</f>
        <v>0.15833333333333335</v>
      </c>
      <c r="I100" s="36">
        <f>H100-(F100*SQRT(E100))</f>
        <v>8.3333333333333592E-3</v>
      </c>
      <c r="J100" s="36">
        <f>NORMSDIST(H100)</f>
        <v>0.56290292839204015</v>
      </c>
      <c r="K100" s="36">
        <f>NORMSDIST(I100)</f>
        <v>0.50332448052551693</v>
      </c>
      <c r="L100">
        <f t="shared" si="5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workbookViewId="0">
      <pane xSplit="10" ySplit="28" topLeftCell="K31" activePane="bottomRight" state="frozenSplit"/>
      <selection pane="topRight" activeCell="J3" sqref="J3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 t="shared" ref="A41:A72" si="0">IF($B$35=2,-10,L41)</f>
        <v>2.1399849716016441E-89</v>
      </c>
      <c r="B41" s="37">
        <f t="shared" ref="B41:B72" si="1">IF($B$35=1,-10,L41+EXP(-G41*E41)*D41-C41)</f>
        <v>46.878890024694073</v>
      </c>
      <c r="C41" s="13">
        <v>2.5</v>
      </c>
      <c r="D41" s="13">
        <f t="shared" ref="D41:G52" si="2">D$36</f>
        <v>50</v>
      </c>
      <c r="E41" s="14">
        <f t="shared" si="2"/>
        <v>0.25</v>
      </c>
      <c r="F41" s="14">
        <f t="shared" si="2"/>
        <v>0.3</v>
      </c>
      <c r="G41" s="14">
        <f t="shared" si="2"/>
        <v>0.05</v>
      </c>
      <c r="H41" s="15">
        <f t="shared" ref="H41:H72" si="3">(LN(C41/D41)+(G41+(F41^2)/2)*E41)/(F41*SQRT(E41))</f>
        <v>-19.813215157026605</v>
      </c>
      <c r="I41" s="15">
        <f t="shared" ref="I41:I72" si="4">H41-(F41*SQRT(E41))</f>
        <v>-19.963215157026603</v>
      </c>
      <c r="J41" s="15">
        <f t="shared" ref="J41:J72" si="5">NORMSDIST(H41)</f>
        <v>1.1449221511828045E-87</v>
      </c>
      <c r="K41" s="15">
        <f t="shared" ref="K41:K72" si="6">NORMSDIST(I41)</f>
        <v>5.753279441518989E-89</v>
      </c>
      <c r="L41">
        <f t="shared" ref="L41:L72" si="7">C41*J41-D41*EXP(-G41*E41)*K41</f>
        <v>2.1399849716016441E-89</v>
      </c>
      <c r="M41" s="7"/>
    </row>
    <row r="42" spans="1:13">
      <c r="A42" s="37">
        <f t="shared" si="0"/>
        <v>2.7858906538015371E-27</v>
      </c>
      <c r="B42" s="37">
        <f t="shared" si="1"/>
        <v>39.378890024694073</v>
      </c>
      <c r="C42" s="13">
        <v>10</v>
      </c>
      <c r="D42" s="13">
        <f t="shared" si="2"/>
        <v>50</v>
      </c>
      <c r="E42" s="14">
        <f t="shared" si="2"/>
        <v>0.25</v>
      </c>
      <c r="F42" s="14">
        <f t="shared" si="2"/>
        <v>0.3</v>
      </c>
      <c r="G42" s="14">
        <f t="shared" si="2"/>
        <v>0.05</v>
      </c>
      <c r="H42" s="15">
        <f t="shared" si="3"/>
        <v>-10.571252749560669</v>
      </c>
      <c r="I42" s="15">
        <f t="shared" si="4"/>
        <v>-10.721252749560669</v>
      </c>
      <c r="J42" s="15">
        <f t="shared" si="5"/>
        <v>2.025236860830104E-26</v>
      </c>
      <c r="K42" s="15">
        <f t="shared" si="6"/>
        <v>4.0450037521969662E-27</v>
      </c>
      <c r="L42">
        <f t="shared" si="7"/>
        <v>2.7858906538015371E-27</v>
      </c>
      <c r="M42" s="7"/>
    </row>
    <row r="43" spans="1:13">
      <c r="A43" s="37">
        <f t="shared" si="0"/>
        <v>6.2653438181277994E-10</v>
      </c>
      <c r="B43" s="37">
        <f t="shared" si="1"/>
        <v>29.378890025320608</v>
      </c>
      <c r="C43" s="13">
        <v>20</v>
      </c>
      <c r="D43" s="13">
        <f t="shared" si="2"/>
        <v>50</v>
      </c>
      <c r="E43" s="14">
        <f t="shared" si="2"/>
        <v>0.25</v>
      </c>
      <c r="F43" s="14">
        <f t="shared" si="2"/>
        <v>0.3</v>
      </c>
      <c r="G43" s="14">
        <f t="shared" si="2"/>
        <v>0.05</v>
      </c>
      <c r="H43" s="15">
        <f t="shared" si="3"/>
        <v>-5.9502715458277002</v>
      </c>
      <c r="I43" s="15">
        <f t="shared" si="4"/>
        <v>-6.1002715458277006</v>
      </c>
      <c r="J43" s="15">
        <f t="shared" si="5"/>
        <v>1.3384899163021361E-9</v>
      </c>
      <c r="K43" s="15">
        <f t="shared" si="6"/>
        <v>5.2944211445732898E-10</v>
      </c>
      <c r="L43">
        <f t="shared" si="7"/>
        <v>6.2653438181277994E-10</v>
      </c>
      <c r="M43" s="7"/>
    </row>
    <row r="44" spans="1:13">
      <c r="A44" s="37">
        <f t="shared" si="0"/>
        <v>6.7359476502566393E-4</v>
      </c>
      <c r="B44" s="37">
        <f t="shared" si="1"/>
        <v>19.379563619459098</v>
      </c>
      <c r="C44" s="13">
        <v>30</v>
      </c>
      <c r="D44" s="13">
        <f t="shared" si="2"/>
        <v>50</v>
      </c>
      <c r="E44" s="14">
        <f t="shared" si="2"/>
        <v>0.25</v>
      </c>
      <c r="F44" s="14">
        <f t="shared" si="2"/>
        <v>0.3</v>
      </c>
      <c r="G44" s="14">
        <f t="shared" si="2"/>
        <v>0.05</v>
      </c>
      <c r="H44" s="15">
        <f t="shared" si="3"/>
        <v>-3.2471708251066049</v>
      </c>
      <c r="I44" s="15">
        <f t="shared" si="4"/>
        <v>-3.3971708251066048</v>
      </c>
      <c r="J44" s="15">
        <f t="shared" si="5"/>
        <v>5.8279203914901601E-4</v>
      </c>
      <c r="K44" s="15">
        <f t="shared" si="6"/>
        <v>3.4043224546032036E-4</v>
      </c>
      <c r="L44">
        <f t="shared" si="7"/>
        <v>6.7359476502566393E-4</v>
      </c>
      <c r="M44" s="7"/>
    </row>
    <row r="45" spans="1:13">
      <c r="A45" s="37">
        <f t="shared" si="0"/>
        <v>0.24166228771386855</v>
      </c>
      <c r="B45" s="37">
        <f t="shared" si="1"/>
        <v>9.6205523124079377</v>
      </c>
      <c r="C45" s="13">
        <v>40</v>
      </c>
      <c r="D45" s="13">
        <f t="shared" si="2"/>
        <v>50</v>
      </c>
      <c r="E45" s="14">
        <f t="shared" si="2"/>
        <v>0.25</v>
      </c>
      <c r="F45" s="14">
        <f t="shared" si="2"/>
        <v>0.3</v>
      </c>
      <c r="G45" s="14">
        <f t="shared" si="2"/>
        <v>0.05</v>
      </c>
      <c r="H45" s="15">
        <f t="shared" si="3"/>
        <v>-1.3292903420947315</v>
      </c>
      <c r="I45" s="15">
        <f t="shared" si="4"/>
        <v>-1.4792903420947314</v>
      </c>
      <c r="J45" s="15">
        <f t="shared" si="5"/>
        <v>9.1876099671062805E-2</v>
      </c>
      <c r="K45" s="15">
        <f t="shared" si="6"/>
        <v>6.9531366489032687E-2</v>
      </c>
      <c r="L45">
        <f t="shared" si="7"/>
        <v>0.24166228771386855</v>
      </c>
      <c r="M45" s="7"/>
    </row>
    <row r="46" spans="1:13">
      <c r="A46" s="37">
        <f t="shared" si="0"/>
        <v>3.2915422489962332</v>
      </c>
      <c r="B46" s="37">
        <f t="shared" si="1"/>
        <v>2.6704322736903094</v>
      </c>
      <c r="C46" s="13">
        <v>50</v>
      </c>
      <c r="D46" s="13">
        <f t="shared" si="2"/>
        <v>50</v>
      </c>
      <c r="E46" s="14">
        <f t="shared" si="2"/>
        <v>0.25</v>
      </c>
      <c r="F46" s="14">
        <f t="shared" si="2"/>
        <v>0.3</v>
      </c>
      <c r="G46" s="14">
        <f t="shared" si="2"/>
        <v>0.05</v>
      </c>
      <c r="H46" s="15">
        <f t="shared" si="3"/>
        <v>0.15833333333333335</v>
      </c>
      <c r="I46" s="15">
        <f t="shared" si="4"/>
        <v>8.3333333333333592E-3</v>
      </c>
      <c r="J46" s="15">
        <f t="shared" si="5"/>
        <v>0.56290292839204015</v>
      </c>
      <c r="K46" s="15">
        <f t="shared" si="6"/>
        <v>0.50332448052551693</v>
      </c>
      <c r="L46">
        <f t="shared" si="7"/>
        <v>3.2915422489962332</v>
      </c>
      <c r="M46" s="7"/>
    </row>
    <row r="47" spans="1:13">
      <c r="A47" s="37">
        <f t="shared" si="0"/>
        <v>10.993047399764173</v>
      </c>
      <c r="B47" s="37">
        <f t="shared" si="1"/>
        <v>0.3719374244582454</v>
      </c>
      <c r="C47" s="13">
        <v>60</v>
      </c>
      <c r="D47" s="13">
        <f t="shared" si="2"/>
        <v>50</v>
      </c>
      <c r="E47" s="14">
        <f t="shared" si="2"/>
        <v>0.25</v>
      </c>
      <c r="F47" s="14">
        <f t="shared" si="2"/>
        <v>0.3</v>
      </c>
      <c r="G47" s="14">
        <f t="shared" si="2"/>
        <v>0.05</v>
      </c>
      <c r="H47" s="15">
        <f t="shared" si="3"/>
        <v>1.373810378626364</v>
      </c>
      <c r="I47" s="15">
        <f t="shared" si="4"/>
        <v>1.2238103786263641</v>
      </c>
      <c r="J47" s="15">
        <f t="shared" si="5"/>
        <v>0.91524972088670276</v>
      </c>
      <c r="K47" s="15">
        <f t="shared" si="6"/>
        <v>0.88948811590282628</v>
      </c>
      <c r="L47">
        <f t="shared" si="7"/>
        <v>10.993047399764173</v>
      </c>
      <c r="M47" s="7"/>
    </row>
    <row r="48" spans="1:13">
      <c r="A48" s="37">
        <f t="shared" si="0"/>
        <v>20.650913609180172</v>
      </c>
      <c r="B48" s="37">
        <f t="shared" si="1"/>
        <v>2.9803633874252E-2</v>
      </c>
      <c r="C48" s="13">
        <v>70</v>
      </c>
      <c r="D48" s="13">
        <f t="shared" si="2"/>
        <v>50</v>
      </c>
      <c r="E48" s="14">
        <f t="shared" si="2"/>
        <v>0.25</v>
      </c>
      <c r="F48" s="14">
        <f t="shared" si="2"/>
        <v>0.3</v>
      </c>
      <c r="G48" s="14">
        <f t="shared" si="2"/>
        <v>0.05</v>
      </c>
      <c r="H48" s="15">
        <f t="shared" si="3"/>
        <v>2.4014815774747529</v>
      </c>
      <c r="I48" s="15">
        <f t="shared" si="4"/>
        <v>2.251481577474753</v>
      </c>
      <c r="J48" s="15">
        <f t="shared" si="5"/>
        <v>0.9918355843756731</v>
      </c>
      <c r="K48" s="15">
        <f t="shared" si="6"/>
        <v>0.98782247378836541</v>
      </c>
      <c r="L48">
        <f t="shared" si="7"/>
        <v>20.650913609180172</v>
      </c>
      <c r="M48" s="7"/>
    </row>
    <row r="49" spans="1:13">
      <c r="A49" s="37">
        <f t="shared" si="0"/>
        <v>30.622747335428642</v>
      </c>
      <c r="B49" s="37">
        <f t="shared" si="1"/>
        <v>1.6373601227144263E-3</v>
      </c>
      <c r="C49" s="13">
        <v>80</v>
      </c>
      <c r="D49" s="13">
        <f t="shared" si="2"/>
        <v>50</v>
      </c>
      <c r="E49" s="14">
        <f t="shared" si="2"/>
        <v>0.25</v>
      </c>
      <c r="F49" s="14">
        <f t="shared" si="2"/>
        <v>0.3</v>
      </c>
      <c r="G49" s="14">
        <f t="shared" si="2"/>
        <v>0.05</v>
      </c>
      <c r="H49" s="15">
        <f t="shared" si="3"/>
        <v>3.2916908616382377</v>
      </c>
      <c r="I49" s="15">
        <f t="shared" si="4"/>
        <v>3.1416908616382377</v>
      </c>
      <c r="J49" s="15">
        <f t="shared" si="5"/>
        <v>0.99950206492291871</v>
      </c>
      <c r="K49" s="15">
        <f t="shared" si="6"/>
        <v>0.99916012356153638</v>
      </c>
      <c r="L49">
        <f t="shared" si="7"/>
        <v>30.622747335428642</v>
      </c>
      <c r="M49" s="7"/>
    </row>
    <row r="50" spans="1:13">
      <c r="A50" s="37">
        <f t="shared" si="0"/>
        <v>40.621180641214835</v>
      </c>
      <c r="B50" s="37">
        <f t="shared" si="1"/>
        <v>7.0665908907585617E-5</v>
      </c>
      <c r="C50" s="13">
        <v>90</v>
      </c>
      <c r="D50" s="13">
        <f t="shared" si="2"/>
        <v>50</v>
      </c>
      <c r="E50" s="14">
        <f t="shared" si="2"/>
        <v>0.25</v>
      </c>
      <c r="F50" s="14">
        <f t="shared" si="2"/>
        <v>0.3</v>
      </c>
      <c r="G50" s="14">
        <f t="shared" si="2"/>
        <v>0.05</v>
      </c>
      <c r="H50" s="15">
        <f t="shared" si="3"/>
        <v>4.0769110993474609</v>
      </c>
      <c r="I50" s="15">
        <f t="shared" si="4"/>
        <v>3.926911099347461</v>
      </c>
      <c r="J50" s="15">
        <f t="shared" si="5"/>
        <v>0.99997718103418032</v>
      </c>
      <c r="K50" s="15">
        <f t="shared" si="6"/>
        <v>0.99995697811693174</v>
      </c>
      <c r="L50">
        <f t="shared" si="7"/>
        <v>40.621180641214835</v>
      </c>
      <c r="M50" s="7"/>
    </row>
    <row r="51" spans="1:13">
      <c r="A51" s="37">
        <f t="shared" si="0"/>
        <v>50.621112608551648</v>
      </c>
      <c r="B51" s="37">
        <f t="shared" si="1"/>
        <v>2.6332457139233156E-6</v>
      </c>
      <c r="C51" s="13">
        <v>100</v>
      </c>
      <c r="D51" s="13">
        <f t="shared" si="2"/>
        <v>50</v>
      </c>
      <c r="E51" s="14">
        <f t="shared" si="2"/>
        <v>0.25</v>
      </c>
      <c r="F51" s="14">
        <f t="shared" si="2"/>
        <v>0.3</v>
      </c>
      <c r="G51" s="14">
        <f t="shared" si="2"/>
        <v>0.05</v>
      </c>
      <c r="H51" s="15">
        <f t="shared" si="3"/>
        <v>4.7793145370663028</v>
      </c>
      <c r="I51" s="15">
        <f t="shared" si="4"/>
        <v>4.6293145370663025</v>
      </c>
      <c r="J51" s="15">
        <f t="shared" si="5"/>
        <v>0.99999912053068818</v>
      </c>
      <c r="K51" s="15">
        <f t="shared" si="6"/>
        <v>0.99999816560929444</v>
      </c>
      <c r="L51">
        <f t="shared" si="7"/>
        <v>50.621112608551648</v>
      </c>
      <c r="M51" s="7"/>
    </row>
    <row r="52" spans="1:13">
      <c r="A52" s="37">
        <f t="shared" si="0"/>
        <v>3.2915422489962332</v>
      </c>
      <c r="B52" s="37">
        <f t="shared" si="1"/>
        <v>2.6704322736903094</v>
      </c>
      <c r="C52" s="16">
        <f t="shared" ref="C52:C83" si="8">C$36</f>
        <v>50</v>
      </c>
      <c r="D52" s="16">
        <f t="shared" si="2"/>
        <v>50</v>
      </c>
      <c r="E52" s="17">
        <f t="shared" si="2"/>
        <v>0.25</v>
      </c>
      <c r="F52" s="17">
        <f t="shared" si="2"/>
        <v>0.3</v>
      </c>
      <c r="G52" s="17">
        <f t="shared" si="2"/>
        <v>0.05</v>
      </c>
      <c r="H52" s="18">
        <f t="shared" si="3"/>
        <v>0.15833333333333335</v>
      </c>
      <c r="I52" s="18">
        <f t="shared" si="4"/>
        <v>8.3333333333333592E-3</v>
      </c>
      <c r="J52" s="18">
        <f t="shared" si="5"/>
        <v>0.56290292839204015</v>
      </c>
      <c r="K52" s="18">
        <f t="shared" si="6"/>
        <v>0.50332448052551693</v>
      </c>
      <c r="L52">
        <f t="shared" si="7"/>
        <v>3.2915422489962332</v>
      </c>
      <c r="M52" s="7"/>
    </row>
    <row r="53" spans="1:13">
      <c r="A53" s="37">
        <f t="shared" si="0"/>
        <v>47.531055498765298</v>
      </c>
      <c r="B53" s="37">
        <f t="shared" si="1"/>
        <v>0</v>
      </c>
      <c r="C53" s="19">
        <f t="shared" si="8"/>
        <v>50</v>
      </c>
      <c r="D53" s="19">
        <v>2.5</v>
      </c>
      <c r="E53" s="20">
        <f t="shared" ref="E53:G64" si="9">E$36</f>
        <v>0.25</v>
      </c>
      <c r="F53" s="20">
        <f t="shared" si="9"/>
        <v>0.3</v>
      </c>
      <c r="G53" s="20">
        <f t="shared" si="9"/>
        <v>0.05</v>
      </c>
      <c r="H53" s="21">
        <f t="shared" si="3"/>
        <v>20.129881823693275</v>
      </c>
      <c r="I53" s="21">
        <f t="shared" si="4"/>
        <v>19.979881823693276</v>
      </c>
      <c r="J53" s="21">
        <f t="shared" si="5"/>
        <v>1</v>
      </c>
      <c r="K53" s="21">
        <f t="shared" si="6"/>
        <v>1</v>
      </c>
      <c r="L53">
        <f t="shared" si="7"/>
        <v>47.531055498765298</v>
      </c>
    </row>
    <row r="54" spans="1:13">
      <c r="A54" s="37">
        <f t="shared" si="0"/>
        <v>40.124221995061184</v>
      </c>
      <c r="B54" s="37">
        <f t="shared" si="1"/>
        <v>0</v>
      </c>
      <c r="C54" s="19">
        <f t="shared" si="8"/>
        <v>50</v>
      </c>
      <c r="D54" s="19">
        <v>10</v>
      </c>
      <c r="E54" s="20">
        <f t="shared" si="9"/>
        <v>0.25</v>
      </c>
      <c r="F54" s="20">
        <f t="shared" si="9"/>
        <v>0.3</v>
      </c>
      <c r="G54" s="20">
        <f t="shared" si="9"/>
        <v>0.05</v>
      </c>
      <c r="H54" s="21">
        <f t="shared" si="3"/>
        <v>10.887919416227335</v>
      </c>
      <c r="I54" s="21">
        <f t="shared" si="4"/>
        <v>10.737919416227335</v>
      </c>
      <c r="J54" s="21">
        <f t="shared" si="5"/>
        <v>1</v>
      </c>
      <c r="K54" s="21">
        <f t="shared" si="6"/>
        <v>1</v>
      </c>
      <c r="L54">
        <f t="shared" si="7"/>
        <v>40.124221995061184</v>
      </c>
    </row>
    <row r="55" spans="1:13">
      <c r="A55" s="37">
        <f t="shared" si="0"/>
        <v>30.24844399033751</v>
      </c>
      <c r="B55" s="37">
        <f t="shared" si="1"/>
        <v>2.1513812953344313E-10</v>
      </c>
      <c r="C55" s="19">
        <f t="shared" si="8"/>
        <v>50</v>
      </c>
      <c r="D55" s="19">
        <v>20</v>
      </c>
      <c r="E55" s="20">
        <f t="shared" si="9"/>
        <v>0.25</v>
      </c>
      <c r="F55" s="20">
        <f t="shared" si="9"/>
        <v>0.3</v>
      </c>
      <c r="G55" s="20">
        <f t="shared" si="9"/>
        <v>0.05</v>
      </c>
      <c r="H55" s="21">
        <f t="shared" si="3"/>
        <v>6.2669382124943676</v>
      </c>
      <c r="I55" s="21">
        <f t="shared" si="4"/>
        <v>6.1169382124943672</v>
      </c>
      <c r="J55" s="21">
        <f t="shared" si="5"/>
        <v>0.99999999981589194</v>
      </c>
      <c r="K55" s="21">
        <f t="shared" si="6"/>
        <v>0.9999999995230483</v>
      </c>
      <c r="L55">
        <f t="shared" si="7"/>
        <v>30.24844399033751</v>
      </c>
    </row>
    <row r="56" spans="1:13">
      <c r="A56" s="37">
        <f t="shared" si="0"/>
        <v>20.373018038791681</v>
      </c>
      <c r="B56" s="37">
        <f t="shared" si="1"/>
        <v>3.5205360812540221E-4</v>
      </c>
      <c r="C56" s="19">
        <f t="shared" si="8"/>
        <v>50</v>
      </c>
      <c r="D56" s="19">
        <v>30</v>
      </c>
      <c r="E56" s="20">
        <f t="shared" si="9"/>
        <v>0.25</v>
      </c>
      <c r="F56" s="20">
        <f t="shared" si="9"/>
        <v>0.3</v>
      </c>
      <c r="G56" s="20">
        <f t="shared" si="9"/>
        <v>0.05</v>
      </c>
      <c r="H56" s="21">
        <f t="shared" si="3"/>
        <v>3.5638374917732718</v>
      </c>
      <c r="I56" s="21">
        <f t="shared" si="4"/>
        <v>3.4138374917732719</v>
      </c>
      <c r="J56" s="21">
        <f t="shared" si="5"/>
        <v>0.99981726386528602</v>
      </c>
      <c r="K56" s="21">
        <f t="shared" si="6"/>
        <v>0.99967972614953893</v>
      </c>
      <c r="L56">
        <f t="shared" si="7"/>
        <v>20.373018038791681</v>
      </c>
    </row>
    <row r="57" spans="1:13">
      <c r="A57" s="37">
        <f t="shared" si="0"/>
        <v>10.662413217734617</v>
      </c>
      <c r="B57" s="37">
        <f t="shared" si="1"/>
        <v>0.16552523748987369</v>
      </c>
      <c r="C57" s="19">
        <f t="shared" si="8"/>
        <v>50</v>
      </c>
      <c r="D57" s="19">
        <v>40</v>
      </c>
      <c r="E57" s="20">
        <f t="shared" si="9"/>
        <v>0.25</v>
      </c>
      <c r="F57" s="20">
        <f t="shared" si="9"/>
        <v>0.3</v>
      </c>
      <c r="G57" s="20">
        <f t="shared" si="9"/>
        <v>0.05</v>
      </c>
      <c r="H57" s="21">
        <f t="shared" si="3"/>
        <v>1.6459570087613984</v>
      </c>
      <c r="I57" s="21">
        <f t="shared" si="4"/>
        <v>1.4959570087613985</v>
      </c>
      <c r="J57" s="21">
        <f t="shared" si="5"/>
        <v>0.95011369476285523</v>
      </c>
      <c r="K57" s="21">
        <f t="shared" si="6"/>
        <v>0.93266757064565076</v>
      </c>
      <c r="L57">
        <f t="shared" si="7"/>
        <v>10.662413217734617</v>
      </c>
    </row>
    <row r="58" spans="1:13">
      <c r="A58" s="37">
        <f t="shared" si="0"/>
        <v>3.2915422489962332</v>
      </c>
      <c r="B58" s="37">
        <f t="shared" si="1"/>
        <v>2.6704322736903094</v>
      </c>
      <c r="C58" s="19">
        <f t="shared" si="8"/>
        <v>50</v>
      </c>
      <c r="D58" s="19">
        <v>50</v>
      </c>
      <c r="E58" s="20">
        <f t="shared" si="9"/>
        <v>0.25</v>
      </c>
      <c r="F58" s="20">
        <f t="shared" si="9"/>
        <v>0.3</v>
      </c>
      <c r="G58" s="20">
        <f t="shared" si="9"/>
        <v>0.05</v>
      </c>
      <c r="H58" s="21">
        <f t="shared" si="3"/>
        <v>0.15833333333333335</v>
      </c>
      <c r="I58" s="21">
        <f t="shared" si="4"/>
        <v>8.3333333333333592E-3</v>
      </c>
      <c r="J58" s="21">
        <f t="shared" si="5"/>
        <v>0.56290292839204015</v>
      </c>
      <c r="K58" s="21">
        <f t="shared" si="6"/>
        <v>0.50332448052551693</v>
      </c>
      <c r="L58">
        <f t="shared" si="7"/>
        <v>3.2915422489962332</v>
      </c>
    </row>
    <row r="59" spans="1:13">
      <c r="A59" s="37">
        <f t="shared" si="0"/>
        <v>0.52458160832064671</v>
      </c>
      <c r="B59" s="37">
        <f t="shared" si="1"/>
        <v>9.7792496379535336</v>
      </c>
      <c r="C59" s="19">
        <f t="shared" si="8"/>
        <v>50</v>
      </c>
      <c r="D59" s="19">
        <v>60</v>
      </c>
      <c r="E59" s="20">
        <f t="shared" si="9"/>
        <v>0.25</v>
      </c>
      <c r="F59" s="20">
        <f t="shared" si="9"/>
        <v>0.3</v>
      </c>
      <c r="G59" s="20">
        <f t="shared" si="9"/>
        <v>0.05</v>
      </c>
      <c r="H59" s="21">
        <f t="shared" si="3"/>
        <v>-1.0571437119596974</v>
      </c>
      <c r="I59" s="21">
        <f t="shared" si="4"/>
        <v>-1.2071437119596973</v>
      </c>
      <c r="J59" s="21">
        <f t="shared" si="5"/>
        <v>0.14522300212809358</v>
      </c>
      <c r="K59" s="21">
        <f t="shared" si="6"/>
        <v>0.11368840164145577</v>
      </c>
      <c r="L59">
        <f t="shared" si="7"/>
        <v>0.52458160832064671</v>
      </c>
    </row>
    <row r="60" spans="1:13">
      <c r="A60" s="37">
        <f t="shared" si="0"/>
        <v>4.8176191297563009E-2</v>
      </c>
      <c r="B60" s="37">
        <f t="shared" si="1"/>
        <v>19.178622225869262</v>
      </c>
      <c r="C60" s="19">
        <f t="shared" si="8"/>
        <v>50</v>
      </c>
      <c r="D60" s="19">
        <v>70</v>
      </c>
      <c r="E60" s="20">
        <f t="shared" si="9"/>
        <v>0.25</v>
      </c>
      <c r="F60" s="20">
        <f t="shared" si="9"/>
        <v>0.3</v>
      </c>
      <c r="G60" s="20">
        <f t="shared" si="9"/>
        <v>0.05</v>
      </c>
      <c r="H60" s="21">
        <f t="shared" si="3"/>
        <v>-2.084814910808086</v>
      </c>
      <c r="I60" s="21">
        <f t="shared" si="4"/>
        <v>-2.2348149108080859</v>
      </c>
      <c r="J60" s="21">
        <f t="shared" si="5"/>
        <v>1.8543052350523448E-2</v>
      </c>
      <c r="K60" s="21">
        <f t="shared" si="6"/>
        <v>1.2714751265875512E-2</v>
      </c>
      <c r="L60">
        <f t="shared" si="7"/>
        <v>4.8176191297563009E-2</v>
      </c>
    </row>
    <row r="61" spans="1:13">
      <c r="A61" s="37">
        <f t="shared" si="0"/>
        <v>3.0086050137633213E-3</v>
      </c>
      <c r="B61" s="37">
        <f t="shared" si="1"/>
        <v>29.009232644524275</v>
      </c>
      <c r="C61" s="19">
        <f t="shared" si="8"/>
        <v>50</v>
      </c>
      <c r="D61" s="19">
        <v>80</v>
      </c>
      <c r="E61" s="20">
        <f t="shared" si="9"/>
        <v>0.25</v>
      </c>
      <c r="F61" s="20">
        <f t="shared" si="9"/>
        <v>0.3</v>
      </c>
      <c r="G61" s="20">
        <f t="shared" si="9"/>
        <v>0.05</v>
      </c>
      <c r="H61" s="21">
        <f t="shared" si="3"/>
        <v>-2.9750241949715708</v>
      </c>
      <c r="I61" s="21">
        <f t="shared" si="4"/>
        <v>-3.1250241949715707</v>
      </c>
      <c r="J61" s="21">
        <f t="shared" si="5"/>
        <v>1.4648271996577922E-3</v>
      </c>
      <c r="K61" s="21">
        <f t="shared" si="6"/>
        <v>8.8895217842588359E-4</v>
      </c>
      <c r="L61">
        <f t="shared" si="7"/>
        <v>3.0086050137633213E-3</v>
      </c>
    </row>
    <row r="62" spans="1:13">
      <c r="A62" s="37">
        <f t="shared" si="0"/>
        <v>1.4610198856632953E-4</v>
      </c>
      <c r="B62" s="37">
        <f t="shared" si="1"/>
        <v>38.882148146437899</v>
      </c>
      <c r="C62" s="19">
        <f t="shared" si="8"/>
        <v>50</v>
      </c>
      <c r="D62" s="19">
        <v>90</v>
      </c>
      <c r="E62" s="20">
        <f t="shared" si="9"/>
        <v>0.25</v>
      </c>
      <c r="F62" s="20">
        <f t="shared" si="9"/>
        <v>0.3</v>
      </c>
      <c r="G62" s="20">
        <f t="shared" si="9"/>
        <v>0.05</v>
      </c>
      <c r="H62" s="21">
        <f t="shared" si="3"/>
        <v>-3.7602444326807927</v>
      </c>
      <c r="I62" s="21">
        <f t="shared" si="4"/>
        <v>-3.9102444326807926</v>
      </c>
      <c r="J62" s="21">
        <f t="shared" si="5"/>
        <v>8.4873706999277765E-5</v>
      </c>
      <c r="K62" s="21">
        <f t="shared" si="6"/>
        <v>4.6101384612695639E-5</v>
      </c>
      <c r="L62">
        <f t="shared" si="7"/>
        <v>1.4610198856632953E-4</v>
      </c>
    </row>
    <row r="63" spans="1:13">
      <c r="A63" s="37">
        <f t="shared" si="0"/>
        <v>6.0661641144032932E-6</v>
      </c>
      <c r="B63" s="37">
        <f t="shared" si="1"/>
        <v>48.757786115552264</v>
      </c>
      <c r="C63" s="19">
        <f t="shared" si="8"/>
        <v>50</v>
      </c>
      <c r="D63" s="19">
        <v>100</v>
      </c>
      <c r="E63" s="20">
        <f t="shared" si="9"/>
        <v>0.25</v>
      </c>
      <c r="F63" s="20">
        <f t="shared" si="9"/>
        <v>0.3</v>
      </c>
      <c r="G63" s="20">
        <f t="shared" si="9"/>
        <v>0.05</v>
      </c>
      <c r="H63" s="21">
        <f t="shared" si="3"/>
        <v>-4.4626478703996355</v>
      </c>
      <c r="I63" s="21">
        <f t="shared" si="4"/>
        <v>-4.6126478703996359</v>
      </c>
      <c r="J63" s="21">
        <f t="shared" si="5"/>
        <v>4.0476513085696553E-6</v>
      </c>
      <c r="K63" s="21">
        <f t="shared" si="6"/>
        <v>1.9878575765464035E-6</v>
      </c>
      <c r="L63">
        <f t="shared" si="7"/>
        <v>6.0661641144032932E-6</v>
      </c>
    </row>
    <row r="64" spans="1:13">
      <c r="A64" s="37">
        <f t="shared" si="0"/>
        <v>3.2915422489962332</v>
      </c>
      <c r="B64" s="37">
        <f t="shared" si="1"/>
        <v>2.6704322736903094</v>
      </c>
      <c r="C64" s="22">
        <f t="shared" si="8"/>
        <v>50</v>
      </c>
      <c r="D64" s="22">
        <f t="shared" ref="D64:D100" si="10">D$36</f>
        <v>50</v>
      </c>
      <c r="E64" s="23">
        <f t="shared" si="9"/>
        <v>0.25</v>
      </c>
      <c r="F64" s="23">
        <f t="shared" si="9"/>
        <v>0.3</v>
      </c>
      <c r="G64" s="23">
        <f t="shared" si="9"/>
        <v>0.05</v>
      </c>
      <c r="H64" s="24">
        <f t="shared" si="3"/>
        <v>0.15833333333333335</v>
      </c>
      <c r="I64" s="24">
        <f t="shared" si="4"/>
        <v>8.3333333333333592E-3</v>
      </c>
      <c r="J64" s="24">
        <f t="shared" si="5"/>
        <v>0.56290292839204015</v>
      </c>
      <c r="K64" s="24">
        <f t="shared" si="6"/>
        <v>0.50332448052551693</v>
      </c>
      <c r="L64">
        <f t="shared" si="7"/>
        <v>3.2915422489962332</v>
      </c>
      <c r="M64" s="12"/>
    </row>
    <row r="65" spans="1:13">
      <c r="A65" s="37">
        <f t="shared" si="0"/>
        <v>1.3995214042827087</v>
      </c>
      <c r="B65" s="37">
        <f t="shared" si="1"/>
        <v>1.2746775241557131</v>
      </c>
      <c r="C65" s="40">
        <f t="shared" si="8"/>
        <v>50</v>
      </c>
      <c r="D65" s="40">
        <f t="shared" si="10"/>
        <v>50</v>
      </c>
      <c r="E65" s="41">
        <v>0.05</v>
      </c>
      <c r="F65" s="41">
        <f t="shared" ref="F65:G76" si="11">F$36</f>
        <v>0.3</v>
      </c>
      <c r="G65" s="41">
        <f t="shared" si="11"/>
        <v>0.05</v>
      </c>
      <c r="H65" s="42">
        <f t="shared" si="3"/>
        <v>7.0808819287493358E-2</v>
      </c>
      <c r="I65" s="42">
        <f t="shared" si="4"/>
        <v>3.7267799624996767E-3</v>
      </c>
      <c r="J65" s="42">
        <f t="shared" si="5"/>
        <v>0.52822504366522638</v>
      </c>
      <c r="K65" s="42">
        <f t="shared" si="6"/>
        <v>0.50148676665520375</v>
      </c>
      <c r="L65">
        <f t="shared" si="7"/>
        <v>1.3995214042827087</v>
      </c>
    </row>
    <row r="66" spans="1:13">
      <c r="A66" s="37">
        <f t="shared" si="0"/>
        <v>2.9170070257381333</v>
      </c>
      <c r="B66" s="37">
        <f t="shared" si="1"/>
        <v>2.419498713196532</v>
      </c>
      <c r="C66" s="40">
        <f t="shared" si="8"/>
        <v>50</v>
      </c>
      <c r="D66" s="40">
        <f t="shared" si="10"/>
        <v>50</v>
      </c>
      <c r="E66" s="41">
        <v>0.2</v>
      </c>
      <c r="F66" s="41">
        <f t="shared" si="11"/>
        <v>0.3</v>
      </c>
      <c r="G66" s="41">
        <f t="shared" si="11"/>
        <v>0.05</v>
      </c>
      <c r="H66" s="42">
        <f t="shared" si="3"/>
        <v>0.14161763857498672</v>
      </c>
      <c r="I66" s="42">
        <f t="shared" si="4"/>
        <v>7.4535599249993534E-3</v>
      </c>
      <c r="J66" s="42">
        <f t="shared" si="5"/>
        <v>0.55630898310505827</v>
      </c>
      <c r="K66" s="42">
        <f t="shared" si="6"/>
        <v>0.50297351266103785</v>
      </c>
      <c r="L66">
        <f t="shared" si="7"/>
        <v>2.9170070257381333</v>
      </c>
    </row>
    <row r="67" spans="1:13">
      <c r="A67" s="37">
        <f t="shared" si="0"/>
        <v>4.2573520913592056</v>
      </c>
      <c r="B67" s="37">
        <f t="shared" si="1"/>
        <v>3.267285756696964</v>
      </c>
      <c r="C67" s="40">
        <f t="shared" si="8"/>
        <v>50</v>
      </c>
      <c r="D67" s="40">
        <f t="shared" si="10"/>
        <v>50</v>
      </c>
      <c r="E67" s="41">
        <v>0.4</v>
      </c>
      <c r="F67" s="41">
        <f t="shared" si="11"/>
        <v>0.3</v>
      </c>
      <c r="G67" s="41">
        <f t="shared" si="11"/>
        <v>0.05</v>
      </c>
      <c r="H67" s="42">
        <f t="shared" si="3"/>
        <v>0.20027758514399741</v>
      </c>
      <c r="I67" s="42">
        <f t="shared" si="4"/>
        <v>1.0540925533894657E-2</v>
      </c>
      <c r="J67" s="42">
        <f t="shared" si="5"/>
        <v>0.57936825406715986</v>
      </c>
      <c r="K67" s="42">
        <f t="shared" si="6"/>
        <v>0.50420514299687091</v>
      </c>
      <c r="L67">
        <f t="shared" si="7"/>
        <v>4.2573520913592056</v>
      </c>
    </row>
    <row r="68" spans="1:13">
      <c r="A68" s="37">
        <f t="shared" si="0"/>
        <v>5.3331454514816663</v>
      </c>
      <c r="B68" s="37">
        <f t="shared" si="1"/>
        <v>3.8554221289070796</v>
      </c>
      <c r="C68" s="40">
        <f t="shared" si="8"/>
        <v>50</v>
      </c>
      <c r="D68" s="40">
        <f t="shared" si="10"/>
        <v>50</v>
      </c>
      <c r="E68" s="41">
        <v>0.6</v>
      </c>
      <c r="F68" s="41">
        <f t="shared" si="11"/>
        <v>0.3</v>
      </c>
      <c r="G68" s="41">
        <f t="shared" si="11"/>
        <v>0.05</v>
      </c>
      <c r="H68" s="42">
        <f t="shared" si="3"/>
        <v>0.24528894525980308</v>
      </c>
      <c r="I68" s="42">
        <f t="shared" si="4"/>
        <v>1.2909944487358077E-2</v>
      </c>
      <c r="J68" s="42">
        <f t="shared" si="5"/>
        <v>0.59688364462541343</v>
      </c>
      <c r="K68" s="42">
        <f t="shared" si="6"/>
        <v>0.50515017963269981</v>
      </c>
      <c r="L68">
        <f t="shared" si="7"/>
        <v>5.3331454514816663</v>
      </c>
    </row>
    <row r="69" spans="1:13">
      <c r="A69" s="37">
        <f t="shared" si="0"/>
        <v>6.2696678058083393</v>
      </c>
      <c r="B69" s="37">
        <f t="shared" si="1"/>
        <v>4.309139763424497</v>
      </c>
      <c r="C69" s="40">
        <f t="shared" si="8"/>
        <v>50</v>
      </c>
      <c r="D69" s="40">
        <f t="shared" si="10"/>
        <v>50</v>
      </c>
      <c r="E69" s="41">
        <v>0.8</v>
      </c>
      <c r="F69" s="41">
        <f t="shared" si="11"/>
        <v>0.3</v>
      </c>
      <c r="G69" s="41">
        <f t="shared" si="11"/>
        <v>0.05</v>
      </c>
      <c r="H69" s="42">
        <f t="shared" si="3"/>
        <v>0.28323527714997343</v>
      </c>
      <c r="I69" s="42">
        <f t="shared" si="4"/>
        <v>1.4907119849998707E-2</v>
      </c>
      <c r="J69" s="42">
        <f t="shared" si="5"/>
        <v>0.61150175610354018</v>
      </c>
      <c r="K69" s="42">
        <f t="shared" si="6"/>
        <v>0.5059468601322813</v>
      </c>
      <c r="L69">
        <f t="shared" si="7"/>
        <v>6.2696678058083393</v>
      </c>
    </row>
    <row r="70" spans="1:13">
      <c r="A70" s="37">
        <f t="shared" si="0"/>
        <v>7.1156273929929093</v>
      </c>
      <c r="B70" s="37">
        <f t="shared" si="1"/>
        <v>4.6770986180286087</v>
      </c>
      <c r="C70" s="40">
        <f t="shared" si="8"/>
        <v>50</v>
      </c>
      <c r="D70" s="40">
        <f t="shared" si="10"/>
        <v>50</v>
      </c>
      <c r="E70" s="41">
        <v>1</v>
      </c>
      <c r="F70" s="41">
        <f t="shared" si="11"/>
        <v>0.3</v>
      </c>
      <c r="G70" s="41">
        <f t="shared" si="11"/>
        <v>0.05</v>
      </c>
      <c r="H70" s="42">
        <f t="shared" si="3"/>
        <v>0.31666666666666671</v>
      </c>
      <c r="I70" s="42">
        <f t="shared" si="4"/>
        <v>1.6666666666666718E-2</v>
      </c>
      <c r="J70" s="42">
        <f t="shared" si="5"/>
        <v>0.62425172790601247</v>
      </c>
      <c r="K70" s="42">
        <f t="shared" si="6"/>
        <v>0.50664873019368262</v>
      </c>
      <c r="L70">
        <f t="shared" si="7"/>
        <v>7.1156273929929093</v>
      </c>
    </row>
    <row r="71" spans="1:13">
      <c r="A71" s="37">
        <f t="shared" si="0"/>
        <v>7.8961001709339271</v>
      </c>
      <c r="B71" s="37">
        <f t="shared" si="1"/>
        <v>4.9843268501463598</v>
      </c>
      <c r="C71" s="40">
        <f t="shared" si="8"/>
        <v>50</v>
      </c>
      <c r="D71" s="40">
        <f t="shared" si="10"/>
        <v>50</v>
      </c>
      <c r="E71" s="41">
        <v>1.2</v>
      </c>
      <c r="F71" s="41">
        <f t="shared" si="11"/>
        <v>0.3</v>
      </c>
      <c r="G71" s="41">
        <f t="shared" si="11"/>
        <v>0.05</v>
      </c>
      <c r="H71" s="42">
        <f t="shared" si="3"/>
        <v>0.34689095308660522</v>
      </c>
      <c r="I71" s="42">
        <f t="shared" si="4"/>
        <v>1.8257418583505602E-2</v>
      </c>
      <c r="J71" s="42">
        <f t="shared" si="5"/>
        <v>0.63566337823482755</v>
      </c>
      <c r="K71" s="42">
        <f t="shared" si="6"/>
        <v>0.50728325157661192</v>
      </c>
      <c r="L71">
        <f t="shared" si="7"/>
        <v>7.8961001709339271</v>
      </c>
    </row>
    <row r="72" spans="1:13">
      <c r="A72" s="37">
        <f t="shared" si="0"/>
        <v>8.6260418628285507</v>
      </c>
      <c r="B72" s="37">
        <f t="shared" si="1"/>
        <v>5.2457328581259617</v>
      </c>
      <c r="C72" s="40">
        <f t="shared" si="8"/>
        <v>50</v>
      </c>
      <c r="D72" s="40">
        <f t="shared" si="10"/>
        <v>50</v>
      </c>
      <c r="E72" s="41">
        <v>1.4</v>
      </c>
      <c r="F72" s="41">
        <f t="shared" si="11"/>
        <v>0.3</v>
      </c>
      <c r="G72" s="41">
        <f t="shared" si="11"/>
        <v>0.05</v>
      </c>
      <c r="H72" s="42">
        <f t="shared" si="3"/>
        <v>0.37468505292964233</v>
      </c>
      <c r="I72" s="42">
        <f t="shared" si="4"/>
        <v>1.9720265943665383E-2</v>
      </c>
      <c r="J72" s="42">
        <f t="shared" si="5"/>
        <v>0.64605264508605287</v>
      </c>
      <c r="K72" s="42">
        <f t="shared" si="6"/>
        <v>0.50786673798121873</v>
      </c>
      <c r="L72">
        <f t="shared" si="7"/>
        <v>8.6260418628285507</v>
      </c>
    </row>
    <row r="73" spans="1:13">
      <c r="A73" s="37">
        <f t="shared" ref="A73:A100" si="12">IF($B$35=2,-10,L73)</f>
        <v>9.3152378577702706</v>
      </c>
      <c r="B73" s="37">
        <f t="shared" ref="B73:B100" si="13">IF($B$35=1,-10,L73+EXP(-G73*E73)*D73-C73)</f>
        <v>5.471055177102059</v>
      </c>
      <c r="C73" s="40">
        <f t="shared" si="8"/>
        <v>50</v>
      </c>
      <c r="D73" s="40">
        <f t="shared" si="10"/>
        <v>50</v>
      </c>
      <c r="E73" s="41">
        <v>1.6</v>
      </c>
      <c r="F73" s="41">
        <f t="shared" si="11"/>
        <v>0.3</v>
      </c>
      <c r="G73" s="41">
        <f t="shared" si="11"/>
        <v>0.05</v>
      </c>
      <c r="H73" s="42">
        <f t="shared" ref="H73:H100" si="14">(LN(C73/D73)+(G73+(F73^2)/2)*E73)/(F73*SQRT(E73))</f>
        <v>0.40055517028799481</v>
      </c>
      <c r="I73" s="42">
        <f t="shared" ref="I73:I100" si="15">H73-(F73*SQRT(E73))</f>
        <v>2.1081851067789315E-2</v>
      </c>
      <c r="J73" s="42">
        <f t="shared" ref="J73:J100" si="16">NORMSDIST(H73)</f>
        <v>0.65562617154014957</v>
      </c>
      <c r="K73" s="42">
        <f t="shared" ref="K73:K100" si="17">NORMSDIST(I73)</f>
        <v>0.50840981878591363</v>
      </c>
      <c r="L73">
        <f t="shared" ref="L73:L100" si="18">C73*J73-D73*EXP(-G73*E73)*K73</f>
        <v>9.3152378577702706</v>
      </c>
    </row>
    <row r="74" spans="1:13">
      <c r="A74" s="37">
        <f t="shared" si="12"/>
        <v>9.970515165371264</v>
      </c>
      <c r="B74" s="37">
        <f t="shared" si="13"/>
        <v>5.6670744289326791</v>
      </c>
      <c r="C74" s="40">
        <f t="shared" si="8"/>
        <v>50</v>
      </c>
      <c r="D74" s="40">
        <f t="shared" si="10"/>
        <v>50</v>
      </c>
      <c r="E74" s="41">
        <v>1.8</v>
      </c>
      <c r="F74" s="41">
        <f t="shared" si="11"/>
        <v>0.3</v>
      </c>
      <c r="G74" s="41">
        <f t="shared" si="11"/>
        <v>0.05</v>
      </c>
      <c r="H74" s="42">
        <f t="shared" si="14"/>
        <v>0.42485291572496009</v>
      </c>
      <c r="I74" s="42">
        <f t="shared" si="15"/>
        <v>2.2360679774997949E-2</v>
      </c>
      <c r="J74" s="42">
        <f t="shared" si="16"/>
        <v>0.66452804993194559</v>
      </c>
      <c r="K74" s="42">
        <f t="shared" si="17"/>
        <v>0.50891987725146604</v>
      </c>
      <c r="L74">
        <f t="shared" si="18"/>
        <v>9.970515165371264</v>
      </c>
    </row>
    <row r="75" spans="1:13">
      <c r="A75" s="37">
        <f t="shared" si="12"/>
        <v>10.596867627640101</v>
      </c>
      <c r="B75" s="37">
        <f t="shared" si="13"/>
        <v>5.8387385294380749</v>
      </c>
      <c r="C75" s="40">
        <f t="shared" si="8"/>
        <v>50</v>
      </c>
      <c r="D75" s="40">
        <f t="shared" si="10"/>
        <v>50</v>
      </c>
      <c r="E75" s="41">
        <v>2</v>
      </c>
      <c r="F75" s="41">
        <f t="shared" si="11"/>
        <v>0.3</v>
      </c>
      <c r="G75" s="41">
        <f t="shared" si="11"/>
        <v>0.05</v>
      </c>
      <c r="H75" s="42">
        <f t="shared" si="14"/>
        <v>0.44783429475148012</v>
      </c>
      <c r="I75" s="42">
        <f t="shared" si="15"/>
        <v>2.3570226039551612E-2</v>
      </c>
      <c r="J75" s="42">
        <f t="shared" si="16"/>
        <v>0.67286360459569261</v>
      </c>
      <c r="K75" s="42">
        <f t="shared" si="17"/>
        <v>0.50940228913540886</v>
      </c>
      <c r="L75">
        <f t="shared" si="18"/>
        <v>10.596867627640101</v>
      </c>
    </row>
    <row r="76" spans="1:13">
      <c r="A76" s="37">
        <f t="shared" si="12"/>
        <v>3.2915422489962332</v>
      </c>
      <c r="B76" s="37">
        <f t="shared" si="13"/>
        <v>2.6704322736903094</v>
      </c>
      <c r="C76" s="43">
        <f t="shared" si="8"/>
        <v>50</v>
      </c>
      <c r="D76" s="43">
        <f t="shared" si="10"/>
        <v>50</v>
      </c>
      <c r="E76" s="44">
        <f t="shared" ref="E76:E100" si="19">E$36</f>
        <v>0.25</v>
      </c>
      <c r="F76" s="44">
        <f t="shared" si="11"/>
        <v>0.3</v>
      </c>
      <c r="G76" s="44">
        <f t="shared" si="11"/>
        <v>0.05</v>
      </c>
      <c r="H76" s="45">
        <f t="shared" si="14"/>
        <v>0.15833333333333335</v>
      </c>
      <c r="I76" s="45">
        <f t="shared" si="15"/>
        <v>8.3333333333333592E-3</v>
      </c>
      <c r="J76" s="45">
        <f t="shared" si="16"/>
        <v>0.56290292839204015</v>
      </c>
      <c r="K76" s="45">
        <f t="shared" si="17"/>
        <v>0.50332448052551693</v>
      </c>
      <c r="L76">
        <f t="shared" si="18"/>
        <v>3.2915422489962332</v>
      </c>
      <c r="M76" s="12"/>
    </row>
    <row r="77" spans="1:13">
      <c r="A77" s="37">
        <f t="shared" si="12"/>
        <v>0.86680541626149932</v>
      </c>
      <c r="B77" s="37">
        <f t="shared" si="13"/>
        <v>0.24569544095557205</v>
      </c>
      <c r="C77" s="25">
        <f t="shared" si="8"/>
        <v>50</v>
      </c>
      <c r="D77" s="25">
        <f t="shared" si="10"/>
        <v>50</v>
      </c>
      <c r="E77" s="26">
        <f t="shared" si="19"/>
        <v>0.25</v>
      </c>
      <c r="F77" s="26">
        <v>0.05</v>
      </c>
      <c r="G77" s="26">
        <f t="shared" ref="G77:G88" si="20">G$36</f>
        <v>0.05</v>
      </c>
      <c r="H77" s="27">
        <f t="shared" si="14"/>
        <v>0.51249999999999996</v>
      </c>
      <c r="I77" s="27">
        <f t="shared" si="15"/>
        <v>0.48749999999999993</v>
      </c>
      <c r="J77" s="27">
        <f t="shared" si="16"/>
        <v>0.69584943984712</v>
      </c>
      <c r="K77" s="27">
        <f t="shared" si="17"/>
        <v>0.68704797858211242</v>
      </c>
      <c r="L77">
        <f t="shared" si="18"/>
        <v>0.86680541626149932</v>
      </c>
    </row>
    <row r="78" spans="1:13">
      <c r="A78" s="37">
        <f t="shared" si="12"/>
        <v>1.3324161108195938</v>
      </c>
      <c r="B78" s="37">
        <f t="shared" si="13"/>
        <v>0.7113061355136665</v>
      </c>
      <c r="C78" s="25">
        <f t="shared" si="8"/>
        <v>50</v>
      </c>
      <c r="D78" s="25">
        <f t="shared" si="10"/>
        <v>50</v>
      </c>
      <c r="E78" s="26">
        <f t="shared" si="19"/>
        <v>0.25</v>
      </c>
      <c r="F78" s="26">
        <v>0.1</v>
      </c>
      <c r="G78" s="26">
        <f t="shared" si="20"/>
        <v>0.05</v>
      </c>
      <c r="H78" s="27">
        <f t="shared" si="14"/>
        <v>0.27500000000000002</v>
      </c>
      <c r="I78" s="27">
        <f t="shared" si="15"/>
        <v>0.22500000000000003</v>
      </c>
      <c r="J78" s="27">
        <f t="shared" si="16"/>
        <v>0.60834188084639484</v>
      </c>
      <c r="K78" s="27">
        <f t="shared" si="17"/>
        <v>0.58901036286872965</v>
      </c>
      <c r="L78">
        <f t="shared" si="18"/>
        <v>1.3324161108195938</v>
      </c>
    </row>
    <row r="79" spans="1:13">
      <c r="A79" s="37">
        <f t="shared" si="12"/>
        <v>2.3074985648014277</v>
      </c>
      <c r="B79" s="37">
        <f t="shared" si="13"/>
        <v>1.6863885894955004</v>
      </c>
      <c r="C79" s="25">
        <f t="shared" si="8"/>
        <v>50</v>
      </c>
      <c r="D79" s="25">
        <f t="shared" si="10"/>
        <v>50</v>
      </c>
      <c r="E79" s="26">
        <f t="shared" si="19"/>
        <v>0.25</v>
      </c>
      <c r="F79" s="26">
        <v>0.2</v>
      </c>
      <c r="G79" s="26">
        <f t="shared" si="20"/>
        <v>0.05</v>
      </c>
      <c r="H79" s="27">
        <f t="shared" si="14"/>
        <v>0.17500000000000002</v>
      </c>
      <c r="I79" s="27">
        <f t="shared" si="15"/>
        <v>7.5000000000000011E-2</v>
      </c>
      <c r="J79" s="27">
        <f t="shared" si="16"/>
        <v>0.56946018320767366</v>
      </c>
      <c r="K79" s="27">
        <f t="shared" si="17"/>
        <v>0.52989264405289482</v>
      </c>
      <c r="L79">
        <f t="shared" si="18"/>
        <v>2.3074985648014277</v>
      </c>
    </row>
    <row r="80" spans="1:13">
      <c r="A80" s="37">
        <f t="shared" si="12"/>
        <v>3.2915422489962332</v>
      </c>
      <c r="B80" s="37">
        <f t="shared" si="13"/>
        <v>2.6704322736903094</v>
      </c>
      <c r="C80" s="25">
        <f t="shared" si="8"/>
        <v>50</v>
      </c>
      <c r="D80" s="25">
        <f t="shared" si="10"/>
        <v>50</v>
      </c>
      <c r="E80" s="26">
        <f t="shared" si="19"/>
        <v>0.25</v>
      </c>
      <c r="F80" s="26">
        <v>0.3</v>
      </c>
      <c r="G80" s="26">
        <f t="shared" si="20"/>
        <v>0.05</v>
      </c>
      <c r="H80" s="27">
        <f t="shared" si="14"/>
        <v>0.15833333333333335</v>
      </c>
      <c r="I80" s="27">
        <f t="shared" si="15"/>
        <v>8.3333333333333592E-3</v>
      </c>
      <c r="J80" s="27">
        <f t="shared" si="16"/>
        <v>0.56290292839204015</v>
      </c>
      <c r="K80" s="27">
        <f t="shared" si="17"/>
        <v>0.50332448052551693</v>
      </c>
      <c r="L80">
        <f t="shared" si="18"/>
        <v>3.2915422489962332</v>
      </c>
    </row>
    <row r="81" spans="1:13">
      <c r="A81" s="37">
        <f t="shared" si="12"/>
        <v>4.2763034407844351</v>
      </c>
      <c r="B81" s="37">
        <f t="shared" si="13"/>
        <v>3.6551934654785043</v>
      </c>
      <c r="C81" s="25">
        <f t="shared" si="8"/>
        <v>50</v>
      </c>
      <c r="D81" s="25">
        <f t="shared" si="10"/>
        <v>50</v>
      </c>
      <c r="E81" s="26">
        <f t="shared" si="19"/>
        <v>0.25</v>
      </c>
      <c r="F81" s="26">
        <v>0.4</v>
      </c>
      <c r="G81" s="26">
        <f t="shared" si="20"/>
        <v>0.05</v>
      </c>
      <c r="H81" s="27">
        <f t="shared" si="14"/>
        <v>0.16250000000000001</v>
      </c>
      <c r="I81" s="27">
        <f t="shared" si="15"/>
        <v>-3.7500000000000006E-2</v>
      </c>
      <c r="J81" s="27">
        <f t="shared" si="16"/>
        <v>0.56454393586203844</v>
      </c>
      <c r="K81" s="27">
        <f t="shared" si="17"/>
        <v>0.48504317007409026</v>
      </c>
      <c r="L81">
        <f t="shared" si="18"/>
        <v>4.2763034407844351</v>
      </c>
    </row>
    <row r="82" spans="1:13">
      <c r="A82" s="37">
        <f t="shared" si="12"/>
        <v>5.2596297312718647</v>
      </c>
      <c r="B82" s="37">
        <f t="shared" si="13"/>
        <v>4.6385197559659375</v>
      </c>
      <c r="C82" s="25">
        <f t="shared" si="8"/>
        <v>50</v>
      </c>
      <c r="D82" s="25">
        <f t="shared" si="10"/>
        <v>50</v>
      </c>
      <c r="E82" s="26">
        <f t="shared" si="19"/>
        <v>0.25</v>
      </c>
      <c r="F82" s="26">
        <v>0.5</v>
      </c>
      <c r="G82" s="26">
        <f t="shared" si="20"/>
        <v>0.05</v>
      </c>
      <c r="H82" s="27">
        <f t="shared" si="14"/>
        <v>0.17499999999999999</v>
      </c>
      <c r="I82" s="27">
        <f t="shared" si="15"/>
        <v>-7.5000000000000011E-2</v>
      </c>
      <c r="J82" s="27">
        <f t="shared" si="16"/>
        <v>0.56946018320767366</v>
      </c>
      <c r="K82" s="27">
        <f t="shared" si="17"/>
        <v>0.47010735594710518</v>
      </c>
      <c r="L82">
        <f t="shared" si="18"/>
        <v>5.2596297312718647</v>
      </c>
    </row>
    <row r="83" spans="1:13">
      <c r="A83" s="37">
        <f t="shared" si="12"/>
        <v>6.2403988064177121</v>
      </c>
      <c r="B83" s="37">
        <f t="shared" si="13"/>
        <v>5.6192888311117883</v>
      </c>
      <c r="C83" s="25">
        <f t="shared" si="8"/>
        <v>50</v>
      </c>
      <c r="D83" s="25">
        <f t="shared" si="10"/>
        <v>50</v>
      </c>
      <c r="E83" s="26">
        <f t="shared" si="19"/>
        <v>0.25</v>
      </c>
      <c r="F83" s="26">
        <v>0.6</v>
      </c>
      <c r="G83" s="26">
        <f t="shared" si="20"/>
        <v>0.05</v>
      </c>
      <c r="H83" s="27">
        <f t="shared" si="14"/>
        <v>0.19166666666666665</v>
      </c>
      <c r="I83" s="27">
        <f t="shared" si="15"/>
        <v>-0.10833333333333334</v>
      </c>
      <c r="J83" s="27">
        <f t="shared" si="16"/>
        <v>0.57599834100218861</v>
      </c>
      <c r="K83" s="27">
        <f t="shared" si="17"/>
        <v>0.45686564101400107</v>
      </c>
      <c r="L83">
        <f t="shared" si="18"/>
        <v>6.2403988064177121</v>
      </c>
    </row>
    <row r="84" spans="1:13">
      <c r="A84" s="37">
        <f t="shared" si="12"/>
        <v>7.2177879486790211</v>
      </c>
      <c r="B84" s="37">
        <f t="shared" si="13"/>
        <v>6.5966779733730903</v>
      </c>
      <c r="C84" s="25">
        <f t="shared" ref="C84:C100" si="21">C$36</f>
        <v>50</v>
      </c>
      <c r="D84" s="25">
        <f t="shared" si="10"/>
        <v>50</v>
      </c>
      <c r="E84" s="26">
        <f t="shared" si="19"/>
        <v>0.25</v>
      </c>
      <c r="F84" s="26">
        <v>0.7</v>
      </c>
      <c r="G84" s="26">
        <f t="shared" si="20"/>
        <v>0.05</v>
      </c>
      <c r="H84" s="27">
        <f t="shared" si="14"/>
        <v>0.21071428571428572</v>
      </c>
      <c r="I84" s="27">
        <f t="shared" si="15"/>
        <v>-0.13928571428571426</v>
      </c>
      <c r="J84" s="27">
        <f t="shared" si="16"/>
        <v>0.58344488675223694</v>
      </c>
      <c r="K84" s="27">
        <f t="shared" si="17"/>
        <v>0.44461218909443978</v>
      </c>
      <c r="L84">
        <f t="shared" si="18"/>
        <v>7.2177879486790211</v>
      </c>
    </row>
    <row r="85" spans="1:13">
      <c r="A85" s="37">
        <f t="shared" si="12"/>
        <v>8.1910916223242367</v>
      </c>
      <c r="B85" s="37">
        <f t="shared" si="13"/>
        <v>7.5699816470183094</v>
      </c>
      <c r="C85" s="25">
        <f t="shared" si="21"/>
        <v>50</v>
      </c>
      <c r="D85" s="25">
        <f t="shared" si="10"/>
        <v>50</v>
      </c>
      <c r="E85" s="26">
        <f t="shared" si="19"/>
        <v>0.25</v>
      </c>
      <c r="F85" s="26">
        <v>0.8</v>
      </c>
      <c r="G85" s="26">
        <f t="shared" si="20"/>
        <v>0.05</v>
      </c>
      <c r="H85" s="27">
        <f t="shared" si="14"/>
        <v>0.23125000000000001</v>
      </c>
      <c r="I85" s="27">
        <f t="shared" si="15"/>
        <v>-0.16875000000000001</v>
      </c>
      <c r="J85" s="27">
        <f t="shared" si="16"/>
        <v>0.5914397059401636</v>
      </c>
      <c r="K85" s="27">
        <f t="shared" si="17"/>
        <v>0.43299664419332817</v>
      </c>
      <c r="L85">
        <f t="shared" si="18"/>
        <v>8.1910916223242367</v>
      </c>
    </row>
    <row r="86" spans="1:13">
      <c r="A86" s="37">
        <f t="shared" si="12"/>
        <v>9.1596612907540411</v>
      </c>
      <c r="B86" s="37">
        <f t="shared" si="13"/>
        <v>8.5385513154481174</v>
      </c>
      <c r="C86" s="25">
        <f t="shared" si="21"/>
        <v>50</v>
      </c>
      <c r="D86" s="25">
        <f t="shared" si="10"/>
        <v>50</v>
      </c>
      <c r="E86" s="26">
        <f t="shared" si="19"/>
        <v>0.25</v>
      </c>
      <c r="F86" s="26">
        <v>0.9</v>
      </c>
      <c r="G86" s="26">
        <f t="shared" si="20"/>
        <v>0.05</v>
      </c>
      <c r="H86" s="27">
        <f t="shared" si="14"/>
        <v>0.25277777777777777</v>
      </c>
      <c r="I86" s="27">
        <f t="shared" si="15"/>
        <v>-0.19722222222222224</v>
      </c>
      <c r="J86" s="27">
        <f t="shared" si="16"/>
        <v>0.5997800295471305</v>
      </c>
      <c r="K86" s="27">
        <f t="shared" si="17"/>
        <v>0.421826820655261</v>
      </c>
      <c r="L86">
        <f t="shared" si="18"/>
        <v>9.1596612907540411</v>
      </c>
    </row>
    <row r="87" spans="1:13">
      <c r="A87" s="37">
        <f t="shared" si="12"/>
        <v>10.122881949125819</v>
      </c>
      <c r="B87" s="37">
        <f t="shared" si="13"/>
        <v>9.501771973819892</v>
      </c>
      <c r="C87" s="25">
        <f t="shared" si="21"/>
        <v>50</v>
      </c>
      <c r="D87" s="25">
        <f t="shared" si="10"/>
        <v>50</v>
      </c>
      <c r="E87" s="26">
        <f t="shared" si="19"/>
        <v>0.25</v>
      </c>
      <c r="F87" s="26">
        <v>1</v>
      </c>
      <c r="G87" s="26">
        <f t="shared" si="20"/>
        <v>0.05</v>
      </c>
      <c r="H87" s="27">
        <f t="shared" si="14"/>
        <v>0.27500000000000002</v>
      </c>
      <c r="I87" s="27">
        <f t="shared" si="15"/>
        <v>-0.22499999999999998</v>
      </c>
      <c r="J87" s="27">
        <f t="shared" si="16"/>
        <v>0.60834188084639484</v>
      </c>
      <c r="K87" s="27">
        <f t="shared" si="17"/>
        <v>0.41098963713127035</v>
      </c>
      <c r="L87">
        <f t="shared" si="18"/>
        <v>10.122881949125819</v>
      </c>
    </row>
    <row r="88" spans="1:13">
      <c r="A88" s="37">
        <f t="shared" si="12"/>
        <v>3.2915422489962332</v>
      </c>
      <c r="B88" s="37">
        <f t="shared" si="13"/>
        <v>2.6704322736903094</v>
      </c>
      <c r="C88" s="28">
        <f t="shared" si="21"/>
        <v>50</v>
      </c>
      <c r="D88" s="28">
        <f t="shared" si="10"/>
        <v>50</v>
      </c>
      <c r="E88" s="29">
        <f t="shared" si="19"/>
        <v>0.25</v>
      </c>
      <c r="F88" s="29">
        <f t="shared" ref="F88:F100" si="22">F$36</f>
        <v>0.3</v>
      </c>
      <c r="G88" s="29">
        <f t="shared" si="20"/>
        <v>0.05</v>
      </c>
      <c r="H88" s="30">
        <f t="shared" si="14"/>
        <v>0.15833333333333335</v>
      </c>
      <c r="I88" s="30">
        <f t="shared" si="15"/>
        <v>8.3333333333333592E-3</v>
      </c>
      <c r="J88" s="30">
        <f t="shared" si="16"/>
        <v>0.56290292839204015</v>
      </c>
      <c r="K88" s="30">
        <f t="shared" si="17"/>
        <v>0.50332448052551693</v>
      </c>
      <c r="L88">
        <f t="shared" si="18"/>
        <v>3.2915422489962332</v>
      </c>
      <c r="M88" s="12"/>
    </row>
    <row r="89" spans="1:13">
      <c r="A89" s="37">
        <f t="shared" si="12"/>
        <v>2.9892644052894681</v>
      </c>
      <c r="B89" s="37">
        <f t="shared" si="13"/>
        <v>2.9892644052894681</v>
      </c>
      <c r="C89" s="31">
        <f t="shared" si="21"/>
        <v>50</v>
      </c>
      <c r="D89" s="31">
        <f t="shared" si="10"/>
        <v>50</v>
      </c>
      <c r="E89" s="32">
        <f t="shared" si="19"/>
        <v>0.25</v>
      </c>
      <c r="F89" s="32">
        <f t="shared" si="22"/>
        <v>0.3</v>
      </c>
      <c r="G89" s="32">
        <v>0</v>
      </c>
      <c r="H89" s="33">
        <f t="shared" si="14"/>
        <v>7.4999999999999997E-2</v>
      </c>
      <c r="I89" s="33">
        <f t="shared" si="15"/>
        <v>-7.4999999999999997E-2</v>
      </c>
      <c r="J89" s="33">
        <f t="shared" si="16"/>
        <v>0.52989264405289471</v>
      </c>
      <c r="K89" s="33">
        <f t="shared" si="17"/>
        <v>0.47010735594710529</v>
      </c>
      <c r="L89">
        <f t="shared" si="18"/>
        <v>2.9892644052894681</v>
      </c>
    </row>
    <row r="90" spans="1:13">
      <c r="A90" s="37">
        <f t="shared" si="12"/>
        <v>3.1081512162064442</v>
      </c>
      <c r="B90" s="37">
        <f t="shared" si="13"/>
        <v>2.8587751758405631</v>
      </c>
      <c r="C90" s="31">
        <f t="shared" si="21"/>
        <v>50</v>
      </c>
      <c r="D90" s="31">
        <f t="shared" si="10"/>
        <v>50</v>
      </c>
      <c r="E90" s="32">
        <f t="shared" si="19"/>
        <v>0.25</v>
      </c>
      <c r="F90" s="32">
        <f t="shared" si="22"/>
        <v>0.3</v>
      </c>
      <c r="G90" s="32">
        <v>0.02</v>
      </c>
      <c r="H90" s="33">
        <f t="shared" si="14"/>
        <v>0.10833333333333334</v>
      </c>
      <c r="I90" s="33">
        <f t="shared" si="15"/>
        <v>-4.1666666666666657E-2</v>
      </c>
      <c r="J90" s="33">
        <f t="shared" si="16"/>
        <v>0.54313435898599893</v>
      </c>
      <c r="K90" s="33">
        <f t="shared" si="17"/>
        <v>0.48338221350963662</v>
      </c>
      <c r="L90">
        <f t="shared" si="18"/>
        <v>3.1081512162064442</v>
      </c>
    </row>
    <row r="91" spans="1:13">
      <c r="A91" s="37">
        <f t="shared" si="12"/>
        <v>3.2297415888278991</v>
      </c>
      <c r="B91" s="37">
        <f t="shared" si="13"/>
        <v>2.7322332762863013</v>
      </c>
      <c r="C91" s="31">
        <f t="shared" si="21"/>
        <v>50</v>
      </c>
      <c r="D91" s="31">
        <f t="shared" si="10"/>
        <v>50</v>
      </c>
      <c r="E91" s="32">
        <f t="shared" si="19"/>
        <v>0.25</v>
      </c>
      <c r="F91" s="32">
        <f t="shared" si="22"/>
        <v>0.3</v>
      </c>
      <c r="G91" s="32">
        <v>0.04</v>
      </c>
      <c r="H91" s="33">
        <f t="shared" si="14"/>
        <v>0.14166666666666666</v>
      </c>
      <c r="I91" s="33">
        <f t="shared" si="15"/>
        <v>-8.3333333333333315E-3</v>
      </c>
      <c r="J91" s="33">
        <f t="shared" si="16"/>
        <v>0.5563283472595516</v>
      </c>
      <c r="K91" s="33">
        <f t="shared" si="17"/>
        <v>0.49667551947448307</v>
      </c>
      <c r="L91">
        <f t="shared" si="18"/>
        <v>3.2297415888278991</v>
      </c>
    </row>
    <row r="92" spans="1:13">
      <c r="A92" s="37">
        <f t="shared" si="12"/>
        <v>3.3540083332052291</v>
      </c>
      <c r="B92" s="37">
        <f t="shared" si="13"/>
        <v>2.6096053133583581</v>
      </c>
      <c r="C92" s="31">
        <f t="shared" si="21"/>
        <v>50</v>
      </c>
      <c r="D92" s="31">
        <f t="shared" si="10"/>
        <v>50</v>
      </c>
      <c r="E92" s="32">
        <f t="shared" si="19"/>
        <v>0.25</v>
      </c>
      <c r="F92" s="32">
        <f t="shared" si="22"/>
        <v>0.3</v>
      </c>
      <c r="G92" s="32">
        <v>0.06</v>
      </c>
      <c r="H92" s="33">
        <f t="shared" si="14"/>
        <v>0.17499999999999999</v>
      </c>
      <c r="I92" s="33">
        <f t="shared" si="15"/>
        <v>2.4999999999999994E-2</v>
      </c>
      <c r="J92" s="33">
        <f t="shared" si="16"/>
        <v>0.56946018320767366</v>
      </c>
      <c r="K92" s="33">
        <f t="shared" si="17"/>
        <v>0.50997251819523803</v>
      </c>
      <c r="L92">
        <f t="shared" si="18"/>
        <v>3.3540083332052291</v>
      </c>
    </row>
    <row r="93" spans="1:13">
      <c r="A93" s="37">
        <f t="shared" si="12"/>
        <v>3.4809208222770778</v>
      </c>
      <c r="B93" s="37">
        <f t="shared" si="13"/>
        <v>2.4908544876148397</v>
      </c>
      <c r="C93" s="31">
        <f t="shared" si="21"/>
        <v>50</v>
      </c>
      <c r="D93" s="31">
        <f t="shared" si="10"/>
        <v>50</v>
      </c>
      <c r="E93" s="32">
        <f t="shared" si="19"/>
        <v>0.25</v>
      </c>
      <c r="F93" s="32">
        <f t="shared" si="22"/>
        <v>0.3</v>
      </c>
      <c r="G93" s="32">
        <v>0.08</v>
      </c>
      <c r="H93" s="33">
        <f t="shared" si="14"/>
        <v>0.20833333333333334</v>
      </c>
      <c r="I93" s="33">
        <f t="shared" si="15"/>
        <v>5.8333333333333348E-2</v>
      </c>
      <c r="J93" s="33">
        <f t="shared" si="16"/>
        <v>0.58251564682052248</v>
      </c>
      <c r="K93" s="33">
        <f t="shared" si="17"/>
        <v>0.52325844172456726</v>
      </c>
      <c r="L93">
        <f t="shared" si="18"/>
        <v>3.4809208222770778</v>
      </c>
    </row>
    <row r="94" spans="1:13">
      <c r="A94" s="37">
        <f t="shared" si="12"/>
        <v>3.6104450660840186</v>
      </c>
      <c r="B94" s="37">
        <f t="shared" si="13"/>
        <v>2.3759406675006502</v>
      </c>
      <c r="C94" s="31">
        <f t="shared" si="21"/>
        <v>50</v>
      </c>
      <c r="D94" s="31">
        <f t="shared" si="10"/>
        <v>50</v>
      </c>
      <c r="E94" s="32">
        <f t="shared" si="19"/>
        <v>0.25</v>
      </c>
      <c r="F94" s="32">
        <f t="shared" si="22"/>
        <v>0.3</v>
      </c>
      <c r="G94" s="32">
        <v>0.1</v>
      </c>
      <c r="H94" s="33">
        <f t="shared" si="14"/>
        <v>0.2416666666666667</v>
      </c>
      <c r="I94" s="33">
        <f t="shared" si="15"/>
        <v>9.1666666666666702E-2</v>
      </c>
      <c r="J94" s="33">
        <f t="shared" si="16"/>
        <v>0.5954807699023611</v>
      </c>
      <c r="K94" s="33">
        <f t="shared" si="17"/>
        <v>0.53651855900084378</v>
      </c>
      <c r="L94">
        <f t="shared" si="18"/>
        <v>3.6104450660840186</v>
      </c>
    </row>
    <row r="95" spans="1:13">
      <c r="A95" s="37">
        <f t="shared" si="12"/>
        <v>3.7425437969563013</v>
      </c>
      <c r="B95" s="37">
        <f t="shared" si="13"/>
        <v>2.2648204743817075</v>
      </c>
      <c r="C95" s="31">
        <f t="shared" si="21"/>
        <v>50</v>
      </c>
      <c r="D95" s="31">
        <f t="shared" si="10"/>
        <v>50</v>
      </c>
      <c r="E95" s="32">
        <f t="shared" si="19"/>
        <v>0.25</v>
      </c>
      <c r="F95" s="32">
        <f t="shared" si="22"/>
        <v>0.3</v>
      </c>
      <c r="G95" s="32">
        <v>0.12</v>
      </c>
      <c r="H95" s="33">
        <f t="shared" si="14"/>
        <v>0.27499999999999997</v>
      </c>
      <c r="I95" s="33">
        <f t="shared" si="15"/>
        <v>0.12499999999999997</v>
      </c>
      <c r="J95" s="33">
        <f t="shared" si="16"/>
        <v>0.60834188084639473</v>
      </c>
      <c r="K95" s="33">
        <f t="shared" si="17"/>
        <v>0.54973822483011292</v>
      </c>
      <c r="L95">
        <f t="shared" si="18"/>
        <v>3.7425437969563013</v>
      </c>
    </row>
    <row r="96" spans="1:13">
      <c r="A96" s="37">
        <f t="shared" si="12"/>
        <v>3.877176565244941</v>
      </c>
      <c r="B96" s="37">
        <f t="shared" si="13"/>
        <v>2.1574473781232655</v>
      </c>
      <c r="C96" s="31">
        <f t="shared" si="21"/>
        <v>50</v>
      </c>
      <c r="D96" s="31">
        <f t="shared" si="10"/>
        <v>50</v>
      </c>
      <c r="E96" s="32">
        <f t="shared" si="19"/>
        <v>0.25</v>
      </c>
      <c r="F96" s="32">
        <f t="shared" si="22"/>
        <v>0.3</v>
      </c>
      <c r="G96" s="32">
        <v>0.14000000000000001</v>
      </c>
      <c r="H96" s="33">
        <f t="shared" si="14"/>
        <v>0.30833333333333335</v>
      </c>
      <c r="I96" s="33">
        <f t="shared" si="15"/>
        <v>0.15833333333333335</v>
      </c>
      <c r="J96" s="33">
        <f t="shared" si="16"/>
        <v>0.62108564778749786</v>
      </c>
      <c r="K96" s="33">
        <f t="shared" si="17"/>
        <v>0.56290292839204015</v>
      </c>
      <c r="L96">
        <f t="shared" si="18"/>
        <v>3.877176565244941</v>
      </c>
    </row>
    <row r="97" spans="1:13">
      <c r="A97" s="37">
        <f t="shared" si="12"/>
        <v>4.014299845110358</v>
      </c>
      <c r="B97" s="37">
        <f t="shared" si="13"/>
        <v>2.0537718027265157</v>
      </c>
      <c r="C97" s="31">
        <f t="shared" si="21"/>
        <v>50</v>
      </c>
      <c r="D97" s="31">
        <f t="shared" si="10"/>
        <v>50</v>
      </c>
      <c r="E97" s="32">
        <f t="shared" si="19"/>
        <v>0.25</v>
      </c>
      <c r="F97" s="32">
        <f t="shared" si="22"/>
        <v>0.3</v>
      </c>
      <c r="G97" s="32">
        <v>0.16</v>
      </c>
      <c r="H97" s="33">
        <f t="shared" si="14"/>
        <v>0.34166666666666673</v>
      </c>
      <c r="I97" s="33">
        <f t="shared" si="15"/>
        <v>0.19166666666666674</v>
      </c>
      <c r="J97" s="33">
        <f t="shared" si="16"/>
        <v>0.63369911990636862</v>
      </c>
      <c r="K97" s="33">
        <f t="shared" si="17"/>
        <v>0.57599834100218872</v>
      </c>
      <c r="L97">
        <f t="shared" si="18"/>
        <v>4.014299845110358</v>
      </c>
    </row>
    <row r="98" spans="1:13">
      <c r="A98" s="37">
        <f t="shared" si="12"/>
        <v>4.1538671498308837</v>
      </c>
      <c r="B98" s="37">
        <f t="shared" si="13"/>
        <v>1.9537412414858863</v>
      </c>
      <c r="C98" s="31">
        <f t="shared" si="21"/>
        <v>50</v>
      </c>
      <c r="D98" s="31">
        <f t="shared" si="10"/>
        <v>50</v>
      </c>
      <c r="E98" s="32">
        <f t="shared" si="19"/>
        <v>0.25</v>
      </c>
      <c r="F98" s="32">
        <f t="shared" si="22"/>
        <v>0.3</v>
      </c>
      <c r="G98" s="32">
        <v>0.18</v>
      </c>
      <c r="H98" s="33">
        <f t="shared" si="14"/>
        <v>0.375</v>
      </c>
      <c r="I98" s="33">
        <f t="shared" si="15"/>
        <v>0.22500000000000001</v>
      </c>
      <c r="J98" s="33">
        <f t="shared" si="16"/>
        <v>0.64616976667272374</v>
      </c>
      <c r="K98" s="33">
        <f t="shared" si="17"/>
        <v>0.58901036286872965</v>
      </c>
      <c r="L98">
        <f t="shared" si="18"/>
        <v>4.1538671498308837</v>
      </c>
    </row>
    <row r="99" spans="1:13">
      <c r="A99" s="37">
        <f t="shared" si="12"/>
        <v>4.2958291560445794</v>
      </c>
      <c r="B99" s="37">
        <f t="shared" si="13"/>
        <v>1.8573003810802788</v>
      </c>
      <c r="C99" s="31">
        <f t="shared" si="21"/>
        <v>50</v>
      </c>
      <c r="D99" s="31">
        <f t="shared" si="10"/>
        <v>50</v>
      </c>
      <c r="E99" s="32">
        <f t="shared" si="19"/>
        <v>0.25</v>
      </c>
      <c r="F99" s="32">
        <f t="shared" si="22"/>
        <v>0.3</v>
      </c>
      <c r="G99" s="32">
        <v>0.2</v>
      </c>
      <c r="H99" s="33">
        <f t="shared" si="14"/>
        <v>0.40833333333333333</v>
      </c>
      <c r="I99" s="33">
        <f t="shared" si="15"/>
        <v>0.2583333333333333</v>
      </c>
      <c r="J99" s="33">
        <f t="shared" si="16"/>
        <v>0.6584855148307418</v>
      </c>
      <c r="K99" s="33">
        <f t="shared" si="17"/>
        <v>0.60192516858946299</v>
      </c>
      <c r="L99">
        <f t="shared" si="18"/>
        <v>4.2958291560445794</v>
      </c>
    </row>
    <row r="100" spans="1:13">
      <c r="A100" s="37">
        <f t="shared" si="12"/>
        <v>3.2915422489962332</v>
      </c>
      <c r="B100" s="37">
        <f t="shared" si="13"/>
        <v>2.6704322736903094</v>
      </c>
      <c r="C100" s="34">
        <f t="shared" si="21"/>
        <v>50</v>
      </c>
      <c r="D100" s="34">
        <f t="shared" si="10"/>
        <v>50</v>
      </c>
      <c r="E100" s="35">
        <f t="shared" si="19"/>
        <v>0.25</v>
      </c>
      <c r="F100" s="35">
        <f t="shared" si="22"/>
        <v>0.3</v>
      </c>
      <c r="G100" s="35">
        <f>G$36</f>
        <v>0.05</v>
      </c>
      <c r="H100" s="36">
        <f t="shared" si="14"/>
        <v>0.15833333333333335</v>
      </c>
      <c r="I100" s="36">
        <f t="shared" si="15"/>
        <v>8.3333333333333592E-3</v>
      </c>
      <c r="J100" s="36">
        <f t="shared" si="16"/>
        <v>0.56290292839204015</v>
      </c>
      <c r="K100" s="36">
        <f t="shared" si="17"/>
        <v>0.50332448052551693</v>
      </c>
      <c r="L100">
        <f t="shared" si="18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workbookViewId="0">
      <pane xSplit="10" ySplit="28" topLeftCell="K31" activePane="bottomRight" state="frozenSplit"/>
      <selection pane="topRight" activeCell="J3" sqref="J3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 t="shared" ref="A41:A72" si="0">IF($B$35=2,-10,L41)</f>
        <v>2.1399849716016441E-89</v>
      </c>
      <c r="B41" s="37">
        <f t="shared" ref="B41:B72" si="1">IF($B$35=1,-10,L41+EXP(-G41*E41)*D41-C41)</f>
        <v>46.878890024694073</v>
      </c>
      <c r="C41" s="13">
        <v>2.5</v>
      </c>
      <c r="D41" s="13">
        <f t="shared" ref="D41:G52" si="2">D$36</f>
        <v>50</v>
      </c>
      <c r="E41" s="14">
        <f t="shared" si="2"/>
        <v>0.25</v>
      </c>
      <c r="F41" s="14">
        <f t="shared" si="2"/>
        <v>0.3</v>
      </c>
      <c r="G41" s="14">
        <f t="shared" si="2"/>
        <v>0.05</v>
      </c>
      <c r="H41" s="15">
        <f t="shared" ref="H41:H72" si="3">(LN(C41/D41)+(G41+(F41^2)/2)*E41)/(F41*SQRT(E41))</f>
        <v>-19.813215157026605</v>
      </c>
      <c r="I41" s="15">
        <f t="shared" ref="I41:I72" si="4">H41-(F41*SQRT(E41))</f>
        <v>-19.963215157026603</v>
      </c>
      <c r="J41" s="15">
        <f t="shared" ref="J41:J72" si="5">NORMSDIST(H41)</f>
        <v>1.1449221511828045E-87</v>
      </c>
      <c r="K41" s="15">
        <f t="shared" ref="K41:K72" si="6">NORMSDIST(I41)</f>
        <v>5.753279441518989E-89</v>
      </c>
      <c r="L41">
        <f t="shared" ref="L41:L72" si="7">C41*J41-D41*EXP(-G41*E41)*K41</f>
        <v>2.1399849716016441E-89</v>
      </c>
      <c r="M41" s="7"/>
    </row>
    <row r="42" spans="1:13">
      <c r="A42" s="37">
        <f t="shared" si="0"/>
        <v>2.7858906538015371E-27</v>
      </c>
      <c r="B42" s="37">
        <f t="shared" si="1"/>
        <v>39.378890024694073</v>
      </c>
      <c r="C42" s="13">
        <v>10</v>
      </c>
      <c r="D42" s="13">
        <f t="shared" si="2"/>
        <v>50</v>
      </c>
      <c r="E42" s="14">
        <f t="shared" si="2"/>
        <v>0.25</v>
      </c>
      <c r="F42" s="14">
        <f t="shared" si="2"/>
        <v>0.3</v>
      </c>
      <c r="G42" s="14">
        <f t="shared" si="2"/>
        <v>0.05</v>
      </c>
      <c r="H42" s="15">
        <f t="shared" si="3"/>
        <v>-10.571252749560669</v>
      </c>
      <c r="I42" s="15">
        <f t="shared" si="4"/>
        <v>-10.721252749560669</v>
      </c>
      <c r="J42" s="15">
        <f t="shared" si="5"/>
        <v>2.025236860830104E-26</v>
      </c>
      <c r="K42" s="15">
        <f t="shared" si="6"/>
        <v>4.0450037521969662E-27</v>
      </c>
      <c r="L42">
        <f t="shared" si="7"/>
        <v>2.7858906538015371E-27</v>
      </c>
      <c r="M42" s="7"/>
    </row>
    <row r="43" spans="1:13">
      <c r="A43" s="37">
        <f t="shared" si="0"/>
        <v>6.2653438181277994E-10</v>
      </c>
      <c r="B43" s="37">
        <f t="shared" si="1"/>
        <v>29.378890025320608</v>
      </c>
      <c r="C43" s="13">
        <v>20</v>
      </c>
      <c r="D43" s="13">
        <f t="shared" si="2"/>
        <v>50</v>
      </c>
      <c r="E43" s="14">
        <f t="shared" si="2"/>
        <v>0.25</v>
      </c>
      <c r="F43" s="14">
        <f t="shared" si="2"/>
        <v>0.3</v>
      </c>
      <c r="G43" s="14">
        <f t="shared" si="2"/>
        <v>0.05</v>
      </c>
      <c r="H43" s="15">
        <f t="shared" si="3"/>
        <v>-5.9502715458277002</v>
      </c>
      <c r="I43" s="15">
        <f t="shared" si="4"/>
        <v>-6.1002715458277006</v>
      </c>
      <c r="J43" s="15">
        <f t="shared" si="5"/>
        <v>1.3384899163021361E-9</v>
      </c>
      <c r="K43" s="15">
        <f t="shared" si="6"/>
        <v>5.2944211445732898E-10</v>
      </c>
      <c r="L43">
        <f t="shared" si="7"/>
        <v>6.2653438181277994E-10</v>
      </c>
      <c r="M43" s="7"/>
    </row>
    <row r="44" spans="1:13">
      <c r="A44" s="37">
        <f t="shared" si="0"/>
        <v>6.7359476502566393E-4</v>
      </c>
      <c r="B44" s="37">
        <f t="shared" si="1"/>
        <v>19.379563619459098</v>
      </c>
      <c r="C44" s="13">
        <v>30</v>
      </c>
      <c r="D44" s="13">
        <f t="shared" si="2"/>
        <v>50</v>
      </c>
      <c r="E44" s="14">
        <f t="shared" si="2"/>
        <v>0.25</v>
      </c>
      <c r="F44" s="14">
        <f t="shared" si="2"/>
        <v>0.3</v>
      </c>
      <c r="G44" s="14">
        <f t="shared" si="2"/>
        <v>0.05</v>
      </c>
      <c r="H44" s="15">
        <f t="shared" si="3"/>
        <v>-3.2471708251066049</v>
      </c>
      <c r="I44" s="15">
        <f t="shared" si="4"/>
        <v>-3.3971708251066048</v>
      </c>
      <c r="J44" s="15">
        <f t="shared" si="5"/>
        <v>5.8279203914901601E-4</v>
      </c>
      <c r="K44" s="15">
        <f t="shared" si="6"/>
        <v>3.4043224546032036E-4</v>
      </c>
      <c r="L44">
        <f t="shared" si="7"/>
        <v>6.7359476502566393E-4</v>
      </c>
      <c r="M44" s="7"/>
    </row>
    <row r="45" spans="1:13">
      <c r="A45" s="37">
        <f t="shared" si="0"/>
        <v>0.24166228771386855</v>
      </c>
      <c r="B45" s="37">
        <f t="shared" si="1"/>
        <v>9.6205523124079377</v>
      </c>
      <c r="C45" s="13">
        <v>40</v>
      </c>
      <c r="D45" s="13">
        <f t="shared" si="2"/>
        <v>50</v>
      </c>
      <c r="E45" s="14">
        <f t="shared" si="2"/>
        <v>0.25</v>
      </c>
      <c r="F45" s="14">
        <f t="shared" si="2"/>
        <v>0.3</v>
      </c>
      <c r="G45" s="14">
        <f t="shared" si="2"/>
        <v>0.05</v>
      </c>
      <c r="H45" s="15">
        <f t="shared" si="3"/>
        <v>-1.3292903420947315</v>
      </c>
      <c r="I45" s="15">
        <f t="shared" si="4"/>
        <v>-1.4792903420947314</v>
      </c>
      <c r="J45" s="15">
        <f t="shared" si="5"/>
        <v>9.1876099671062805E-2</v>
      </c>
      <c r="K45" s="15">
        <f t="shared" si="6"/>
        <v>6.9531366489032687E-2</v>
      </c>
      <c r="L45">
        <f t="shared" si="7"/>
        <v>0.24166228771386855</v>
      </c>
      <c r="M45" s="7"/>
    </row>
    <row r="46" spans="1:13">
      <c r="A46" s="37">
        <f t="shared" si="0"/>
        <v>3.2915422489962332</v>
      </c>
      <c r="B46" s="37">
        <f t="shared" si="1"/>
        <v>2.6704322736903094</v>
      </c>
      <c r="C46" s="13">
        <v>50</v>
      </c>
      <c r="D46" s="13">
        <f t="shared" si="2"/>
        <v>50</v>
      </c>
      <c r="E46" s="14">
        <f t="shared" si="2"/>
        <v>0.25</v>
      </c>
      <c r="F46" s="14">
        <f t="shared" si="2"/>
        <v>0.3</v>
      </c>
      <c r="G46" s="14">
        <f t="shared" si="2"/>
        <v>0.05</v>
      </c>
      <c r="H46" s="15">
        <f t="shared" si="3"/>
        <v>0.15833333333333335</v>
      </c>
      <c r="I46" s="15">
        <f t="shared" si="4"/>
        <v>8.3333333333333592E-3</v>
      </c>
      <c r="J46" s="15">
        <f t="shared" si="5"/>
        <v>0.56290292839204015</v>
      </c>
      <c r="K46" s="15">
        <f t="shared" si="6"/>
        <v>0.50332448052551693</v>
      </c>
      <c r="L46">
        <f t="shared" si="7"/>
        <v>3.2915422489962332</v>
      </c>
      <c r="M46" s="7"/>
    </row>
    <row r="47" spans="1:13">
      <c r="A47" s="37">
        <f t="shared" si="0"/>
        <v>10.993047399764173</v>
      </c>
      <c r="B47" s="37">
        <f t="shared" si="1"/>
        <v>0.3719374244582454</v>
      </c>
      <c r="C47" s="13">
        <v>60</v>
      </c>
      <c r="D47" s="13">
        <f t="shared" si="2"/>
        <v>50</v>
      </c>
      <c r="E47" s="14">
        <f t="shared" si="2"/>
        <v>0.25</v>
      </c>
      <c r="F47" s="14">
        <f t="shared" si="2"/>
        <v>0.3</v>
      </c>
      <c r="G47" s="14">
        <f t="shared" si="2"/>
        <v>0.05</v>
      </c>
      <c r="H47" s="15">
        <f t="shared" si="3"/>
        <v>1.373810378626364</v>
      </c>
      <c r="I47" s="15">
        <f t="shared" si="4"/>
        <v>1.2238103786263641</v>
      </c>
      <c r="J47" s="15">
        <f t="shared" si="5"/>
        <v>0.91524972088670276</v>
      </c>
      <c r="K47" s="15">
        <f t="shared" si="6"/>
        <v>0.88948811590282628</v>
      </c>
      <c r="L47">
        <f t="shared" si="7"/>
        <v>10.993047399764173</v>
      </c>
      <c r="M47" s="7"/>
    </row>
    <row r="48" spans="1:13">
      <c r="A48" s="37">
        <f t="shared" si="0"/>
        <v>20.650913609180172</v>
      </c>
      <c r="B48" s="37">
        <f t="shared" si="1"/>
        <v>2.9803633874252E-2</v>
      </c>
      <c r="C48" s="13">
        <v>70</v>
      </c>
      <c r="D48" s="13">
        <f t="shared" si="2"/>
        <v>50</v>
      </c>
      <c r="E48" s="14">
        <f t="shared" si="2"/>
        <v>0.25</v>
      </c>
      <c r="F48" s="14">
        <f t="shared" si="2"/>
        <v>0.3</v>
      </c>
      <c r="G48" s="14">
        <f t="shared" si="2"/>
        <v>0.05</v>
      </c>
      <c r="H48" s="15">
        <f t="shared" si="3"/>
        <v>2.4014815774747529</v>
      </c>
      <c r="I48" s="15">
        <f t="shared" si="4"/>
        <v>2.251481577474753</v>
      </c>
      <c r="J48" s="15">
        <f t="shared" si="5"/>
        <v>0.9918355843756731</v>
      </c>
      <c r="K48" s="15">
        <f t="shared" si="6"/>
        <v>0.98782247378836541</v>
      </c>
      <c r="L48">
        <f t="shared" si="7"/>
        <v>20.650913609180172</v>
      </c>
      <c r="M48" s="7"/>
    </row>
    <row r="49" spans="1:13">
      <c r="A49" s="37">
        <f t="shared" si="0"/>
        <v>30.622747335428642</v>
      </c>
      <c r="B49" s="37">
        <f t="shared" si="1"/>
        <v>1.6373601227144263E-3</v>
      </c>
      <c r="C49" s="13">
        <v>80</v>
      </c>
      <c r="D49" s="13">
        <f t="shared" si="2"/>
        <v>50</v>
      </c>
      <c r="E49" s="14">
        <f t="shared" si="2"/>
        <v>0.25</v>
      </c>
      <c r="F49" s="14">
        <f t="shared" si="2"/>
        <v>0.3</v>
      </c>
      <c r="G49" s="14">
        <f t="shared" si="2"/>
        <v>0.05</v>
      </c>
      <c r="H49" s="15">
        <f t="shared" si="3"/>
        <v>3.2916908616382377</v>
      </c>
      <c r="I49" s="15">
        <f t="shared" si="4"/>
        <v>3.1416908616382377</v>
      </c>
      <c r="J49" s="15">
        <f t="shared" si="5"/>
        <v>0.99950206492291871</v>
      </c>
      <c r="K49" s="15">
        <f t="shared" si="6"/>
        <v>0.99916012356153638</v>
      </c>
      <c r="L49">
        <f t="shared" si="7"/>
        <v>30.622747335428642</v>
      </c>
      <c r="M49" s="7"/>
    </row>
    <row r="50" spans="1:13">
      <c r="A50" s="37">
        <f t="shared" si="0"/>
        <v>40.621180641214835</v>
      </c>
      <c r="B50" s="37">
        <f t="shared" si="1"/>
        <v>7.0665908907585617E-5</v>
      </c>
      <c r="C50" s="13">
        <v>90</v>
      </c>
      <c r="D50" s="13">
        <f t="shared" si="2"/>
        <v>50</v>
      </c>
      <c r="E50" s="14">
        <f t="shared" si="2"/>
        <v>0.25</v>
      </c>
      <c r="F50" s="14">
        <f t="shared" si="2"/>
        <v>0.3</v>
      </c>
      <c r="G50" s="14">
        <f t="shared" si="2"/>
        <v>0.05</v>
      </c>
      <c r="H50" s="15">
        <f t="shared" si="3"/>
        <v>4.0769110993474609</v>
      </c>
      <c r="I50" s="15">
        <f t="shared" si="4"/>
        <v>3.926911099347461</v>
      </c>
      <c r="J50" s="15">
        <f t="shared" si="5"/>
        <v>0.99997718103418032</v>
      </c>
      <c r="K50" s="15">
        <f t="shared" si="6"/>
        <v>0.99995697811693174</v>
      </c>
      <c r="L50">
        <f t="shared" si="7"/>
        <v>40.621180641214835</v>
      </c>
      <c r="M50" s="7"/>
    </row>
    <row r="51" spans="1:13">
      <c r="A51" s="37">
        <f t="shared" si="0"/>
        <v>50.621112608551648</v>
      </c>
      <c r="B51" s="37">
        <f t="shared" si="1"/>
        <v>2.6332457139233156E-6</v>
      </c>
      <c r="C51" s="13">
        <v>100</v>
      </c>
      <c r="D51" s="13">
        <f t="shared" si="2"/>
        <v>50</v>
      </c>
      <c r="E51" s="14">
        <f t="shared" si="2"/>
        <v>0.25</v>
      </c>
      <c r="F51" s="14">
        <f t="shared" si="2"/>
        <v>0.3</v>
      </c>
      <c r="G51" s="14">
        <f t="shared" si="2"/>
        <v>0.05</v>
      </c>
      <c r="H51" s="15">
        <f t="shared" si="3"/>
        <v>4.7793145370663028</v>
      </c>
      <c r="I51" s="15">
        <f t="shared" si="4"/>
        <v>4.6293145370663025</v>
      </c>
      <c r="J51" s="15">
        <f t="shared" si="5"/>
        <v>0.99999912053068818</v>
      </c>
      <c r="K51" s="15">
        <f t="shared" si="6"/>
        <v>0.99999816560929444</v>
      </c>
      <c r="L51">
        <f t="shared" si="7"/>
        <v>50.621112608551648</v>
      </c>
      <c r="M51" s="7"/>
    </row>
    <row r="52" spans="1:13">
      <c r="A52" s="37">
        <f t="shared" si="0"/>
        <v>3.2915422489962332</v>
      </c>
      <c r="B52" s="37">
        <f t="shared" si="1"/>
        <v>2.6704322736903094</v>
      </c>
      <c r="C52" s="16">
        <f t="shared" ref="C52:C83" si="8">C$36</f>
        <v>50</v>
      </c>
      <c r="D52" s="16">
        <f t="shared" si="2"/>
        <v>50</v>
      </c>
      <c r="E52" s="17">
        <f t="shared" si="2"/>
        <v>0.25</v>
      </c>
      <c r="F52" s="17">
        <f t="shared" si="2"/>
        <v>0.3</v>
      </c>
      <c r="G52" s="17">
        <f t="shared" si="2"/>
        <v>0.05</v>
      </c>
      <c r="H52" s="18">
        <f t="shared" si="3"/>
        <v>0.15833333333333335</v>
      </c>
      <c r="I52" s="18">
        <f t="shared" si="4"/>
        <v>8.3333333333333592E-3</v>
      </c>
      <c r="J52" s="18">
        <f t="shared" si="5"/>
        <v>0.56290292839204015</v>
      </c>
      <c r="K52" s="18">
        <f t="shared" si="6"/>
        <v>0.50332448052551693</v>
      </c>
      <c r="L52">
        <f t="shared" si="7"/>
        <v>3.2915422489962332</v>
      </c>
      <c r="M52" s="7"/>
    </row>
    <row r="53" spans="1:13">
      <c r="A53" s="37">
        <f t="shared" si="0"/>
        <v>47.531055498765298</v>
      </c>
      <c r="B53" s="37">
        <f t="shared" si="1"/>
        <v>0</v>
      </c>
      <c r="C53" s="19">
        <f t="shared" si="8"/>
        <v>50</v>
      </c>
      <c r="D53" s="19">
        <v>2.5</v>
      </c>
      <c r="E53" s="20">
        <f t="shared" ref="E53:G64" si="9">E$36</f>
        <v>0.25</v>
      </c>
      <c r="F53" s="20">
        <f t="shared" si="9"/>
        <v>0.3</v>
      </c>
      <c r="G53" s="20">
        <f t="shared" si="9"/>
        <v>0.05</v>
      </c>
      <c r="H53" s="21">
        <f t="shared" si="3"/>
        <v>20.129881823693275</v>
      </c>
      <c r="I53" s="21">
        <f t="shared" si="4"/>
        <v>19.979881823693276</v>
      </c>
      <c r="J53" s="21">
        <f t="shared" si="5"/>
        <v>1</v>
      </c>
      <c r="K53" s="21">
        <f t="shared" si="6"/>
        <v>1</v>
      </c>
      <c r="L53">
        <f t="shared" si="7"/>
        <v>47.531055498765298</v>
      </c>
    </row>
    <row r="54" spans="1:13">
      <c r="A54" s="37">
        <f t="shared" si="0"/>
        <v>40.124221995061184</v>
      </c>
      <c r="B54" s="37">
        <f t="shared" si="1"/>
        <v>0</v>
      </c>
      <c r="C54" s="19">
        <f t="shared" si="8"/>
        <v>50</v>
      </c>
      <c r="D54" s="19">
        <v>10</v>
      </c>
      <c r="E54" s="20">
        <f t="shared" si="9"/>
        <v>0.25</v>
      </c>
      <c r="F54" s="20">
        <f t="shared" si="9"/>
        <v>0.3</v>
      </c>
      <c r="G54" s="20">
        <f t="shared" si="9"/>
        <v>0.05</v>
      </c>
      <c r="H54" s="21">
        <f t="shared" si="3"/>
        <v>10.887919416227335</v>
      </c>
      <c r="I54" s="21">
        <f t="shared" si="4"/>
        <v>10.737919416227335</v>
      </c>
      <c r="J54" s="21">
        <f t="shared" si="5"/>
        <v>1</v>
      </c>
      <c r="K54" s="21">
        <f t="shared" si="6"/>
        <v>1</v>
      </c>
      <c r="L54">
        <f t="shared" si="7"/>
        <v>40.124221995061184</v>
      </c>
    </row>
    <row r="55" spans="1:13">
      <c r="A55" s="37">
        <f t="shared" si="0"/>
        <v>30.24844399033751</v>
      </c>
      <c r="B55" s="37">
        <f t="shared" si="1"/>
        <v>2.1513812953344313E-10</v>
      </c>
      <c r="C55" s="19">
        <f t="shared" si="8"/>
        <v>50</v>
      </c>
      <c r="D55" s="19">
        <v>20</v>
      </c>
      <c r="E55" s="20">
        <f t="shared" si="9"/>
        <v>0.25</v>
      </c>
      <c r="F55" s="20">
        <f t="shared" si="9"/>
        <v>0.3</v>
      </c>
      <c r="G55" s="20">
        <f t="shared" si="9"/>
        <v>0.05</v>
      </c>
      <c r="H55" s="21">
        <f t="shared" si="3"/>
        <v>6.2669382124943676</v>
      </c>
      <c r="I55" s="21">
        <f t="shared" si="4"/>
        <v>6.1169382124943672</v>
      </c>
      <c r="J55" s="21">
        <f t="shared" si="5"/>
        <v>0.99999999981589194</v>
      </c>
      <c r="K55" s="21">
        <f t="shared" si="6"/>
        <v>0.9999999995230483</v>
      </c>
      <c r="L55">
        <f t="shared" si="7"/>
        <v>30.24844399033751</v>
      </c>
    </row>
    <row r="56" spans="1:13">
      <c r="A56" s="37">
        <f t="shared" si="0"/>
        <v>20.373018038791681</v>
      </c>
      <c r="B56" s="37">
        <f t="shared" si="1"/>
        <v>3.5205360812540221E-4</v>
      </c>
      <c r="C56" s="19">
        <f t="shared" si="8"/>
        <v>50</v>
      </c>
      <c r="D56" s="19">
        <v>30</v>
      </c>
      <c r="E56" s="20">
        <f t="shared" si="9"/>
        <v>0.25</v>
      </c>
      <c r="F56" s="20">
        <f t="shared" si="9"/>
        <v>0.3</v>
      </c>
      <c r="G56" s="20">
        <f t="shared" si="9"/>
        <v>0.05</v>
      </c>
      <c r="H56" s="21">
        <f t="shared" si="3"/>
        <v>3.5638374917732718</v>
      </c>
      <c r="I56" s="21">
        <f t="shared" si="4"/>
        <v>3.4138374917732719</v>
      </c>
      <c r="J56" s="21">
        <f t="shared" si="5"/>
        <v>0.99981726386528602</v>
      </c>
      <c r="K56" s="21">
        <f t="shared" si="6"/>
        <v>0.99967972614953893</v>
      </c>
      <c r="L56">
        <f t="shared" si="7"/>
        <v>20.373018038791681</v>
      </c>
    </row>
    <row r="57" spans="1:13">
      <c r="A57" s="37">
        <f t="shared" si="0"/>
        <v>10.662413217734617</v>
      </c>
      <c r="B57" s="37">
        <f t="shared" si="1"/>
        <v>0.16552523748987369</v>
      </c>
      <c r="C57" s="19">
        <f t="shared" si="8"/>
        <v>50</v>
      </c>
      <c r="D57" s="19">
        <v>40</v>
      </c>
      <c r="E57" s="20">
        <f t="shared" si="9"/>
        <v>0.25</v>
      </c>
      <c r="F57" s="20">
        <f t="shared" si="9"/>
        <v>0.3</v>
      </c>
      <c r="G57" s="20">
        <f t="shared" si="9"/>
        <v>0.05</v>
      </c>
      <c r="H57" s="21">
        <f t="shared" si="3"/>
        <v>1.6459570087613984</v>
      </c>
      <c r="I57" s="21">
        <f t="shared" si="4"/>
        <v>1.4959570087613985</v>
      </c>
      <c r="J57" s="21">
        <f t="shared" si="5"/>
        <v>0.95011369476285523</v>
      </c>
      <c r="K57" s="21">
        <f t="shared" si="6"/>
        <v>0.93266757064565076</v>
      </c>
      <c r="L57">
        <f t="shared" si="7"/>
        <v>10.662413217734617</v>
      </c>
    </row>
    <row r="58" spans="1:13">
      <c r="A58" s="37">
        <f t="shared" si="0"/>
        <v>3.2915422489962332</v>
      </c>
      <c r="B58" s="37">
        <f t="shared" si="1"/>
        <v>2.6704322736903094</v>
      </c>
      <c r="C58" s="19">
        <f t="shared" si="8"/>
        <v>50</v>
      </c>
      <c r="D58" s="19">
        <v>50</v>
      </c>
      <c r="E58" s="20">
        <f t="shared" si="9"/>
        <v>0.25</v>
      </c>
      <c r="F58" s="20">
        <f t="shared" si="9"/>
        <v>0.3</v>
      </c>
      <c r="G58" s="20">
        <f t="shared" si="9"/>
        <v>0.05</v>
      </c>
      <c r="H58" s="21">
        <f t="shared" si="3"/>
        <v>0.15833333333333335</v>
      </c>
      <c r="I58" s="21">
        <f t="shared" si="4"/>
        <v>8.3333333333333592E-3</v>
      </c>
      <c r="J58" s="21">
        <f t="shared" si="5"/>
        <v>0.56290292839204015</v>
      </c>
      <c r="K58" s="21">
        <f t="shared" si="6"/>
        <v>0.50332448052551693</v>
      </c>
      <c r="L58">
        <f t="shared" si="7"/>
        <v>3.2915422489962332</v>
      </c>
    </row>
    <row r="59" spans="1:13">
      <c r="A59" s="37">
        <f t="shared" si="0"/>
        <v>0.52458160832064671</v>
      </c>
      <c r="B59" s="37">
        <f t="shared" si="1"/>
        <v>9.7792496379535336</v>
      </c>
      <c r="C59" s="19">
        <f t="shared" si="8"/>
        <v>50</v>
      </c>
      <c r="D59" s="19">
        <v>60</v>
      </c>
      <c r="E59" s="20">
        <f t="shared" si="9"/>
        <v>0.25</v>
      </c>
      <c r="F59" s="20">
        <f t="shared" si="9"/>
        <v>0.3</v>
      </c>
      <c r="G59" s="20">
        <f t="shared" si="9"/>
        <v>0.05</v>
      </c>
      <c r="H59" s="21">
        <f t="shared" si="3"/>
        <v>-1.0571437119596974</v>
      </c>
      <c r="I59" s="21">
        <f t="shared" si="4"/>
        <v>-1.2071437119596973</v>
      </c>
      <c r="J59" s="21">
        <f t="shared" si="5"/>
        <v>0.14522300212809358</v>
      </c>
      <c r="K59" s="21">
        <f t="shared" si="6"/>
        <v>0.11368840164145577</v>
      </c>
      <c r="L59">
        <f t="shared" si="7"/>
        <v>0.52458160832064671</v>
      </c>
    </row>
    <row r="60" spans="1:13">
      <c r="A60" s="37">
        <f t="shared" si="0"/>
        <v>4.8176191297563009E-2</v>
      </c>
      <c r="B60" s="37">
        <f t="shared" si="1"/>
        <v>19.178622225869262</v>
      </c>
      <c r="C60" s="19">
        <f t="shared" si="8"/>
        <v>50</v>
      </c>
      <c r="D60" s="19">
        <v>70</v>
      </c>
      <c r="E60" s="20">
        <f t="shared" si="9"/>
        <v>0.25</v>
      </c>
      <c r="F60" s="20">
        <f t="shared" si="9"/>
        <v>0.3</v>
      </c>
      <c r="G60" s="20">
        <f t="shared" si="9"/>
        <v>0.05</v>
      </c>
      <c r="H60" s="21">
        <f t="shared" si="3"/>
        <v>-2.084814910808086</v>
      </c>
      <c r="I60" s="21">
        <f t="shared" si="4"/>
        <v>-2.2348149108080859</v>
      </c>
      <c r="J60" s="21">
        <f t="shared" si="5"/>
        <v>1.8543052350523448E-2</v>
      </c>
      <c r="K60" s="21">
        <f t="shared" si="6"/>
        <v>1.2714751265875512E-2</v>
      </c>
      <c r="L60">
        <f t="shared" si="7"/>
        <v>4.8176191297563009E-2</v>
      </c>
    </row>
    <row r="61" spans="1:13">
      <c r="A61" s="37">
        <f t="shared" si="0"/>
        <v>3.0086050137633213E-3</v>
      </c>
      <c r="B61" s="37">
        <f t="shared" si="1"/>
        <v>29.009232644524275</v>
      </c>
      <c r="C61" s="19">
        <f t="shared" si="8"/>
        <v>50</v>
      </c>
      <c r="D61" s="19">
        <v>80</v>
      </c>
      <c r="E61" s="20">
        <f t="shared" si="9"/>
        <v>0.25</v>
      </c>
      <c r="F61" s="20">
        <f t="shared" si="9"/>
        <v>0.3</v>
      </c>
      <c r="G61" s="20">
        <f t="shared" si="9"/>
        <v>0.05</v>
      </c>
      <c r="H61" s="21">
        <f t="shared" si="3"/>
        <v>-2.9750241949715708</v>
      </c>
      <c r="I61" s="21">
        <f t="shared" si="4"/>
        <v>-3.1250241949715707</v>
      </c>
      <c r="J61" s="21">
        <f t="shared" si="5"/>
        <v>1.4648271996577922E-3</v>
      </c>
      <c r="K61" s="21">
        <f t="shared" si="6"/>
        <v>8.8895217842588359E-4</v>
      </c>
      <c r="L61">
        <f t="shared" si="7"/>
        <v>3.0086050137633213E-3</v>
      </c>
    </row>
    <row r="62" spans="1:13">
      <c r="A62" s="37">
        <f t="shared" si="0"/>
        <v>1.4610198856632953E-4</v>
      </c>
      <c r="B62" s="37">
        <f t="shared" si="1"/>
        <v>38.882148146437899</v>
      </c>
      <c r="C62" s="19">
        <f t="shared" si="8"/>
        <v>50</v>
      </c>
      <c r="D62" s="19">
        <v>90</v>
      </c>
      <c r="E62" s="20">
        <f t="shared" si="9"/>
        <v>0.25</v>
      </c>
      <c r="F62" s="20">
        <f t="shared" si="9"/>
        <v>0.3</v>
      </c>
      <c r="G62" s="20">
        <f t="shared" si="9"/>
        <v>0.05</v>
      </c>
      <c r="H62" s="21">
        <f t="shared" si="3"/>
        <v>-3.7602444326807927</v>
      </c>
      <c r="I62" s="21">
        <f t="shared" si="4"/>
        <v>-3.9102444326807926</v>
      </c>
      <c r="J62" s="21">
        <f t="shared" si="5"/>
        <v>8.4873706999277765E-5</v>
      </c>
      <c r="K62" s="21">
        <f t="shared" si="6"/>
        <v>4.6101384612695639E-5</v>
      </c>
      <c r="L62">
        <f t="shared" si="7"/>
        <v>1.4610198856632953E-4</v>
      </c>
    </row>
    <row r="63" spans="1:13">
      <c r="A63" s="37">
        <f t="shared" si="0"/>
        <v>6.0661641144032932E-6</v>
      </c>
      <c r="B63" s="37">
        <f t="shared" si="1"/>
        <v>48.757786115552264</v>
      </c>
      <c r="C63" s="19">
        <f t="shared" si="8"/>
        <v>50</v>
      </c>
      <c r="D63" s="19">
        <v>100</v>
      </c>
      <c r="E63" s="20">
        <f t="shared" si="9"/>
        <v>0.25</v>
      </c>
      <c r="F63" s="20">
        <f t="shared" si="9"/>
        <v>0.3</v>
      </c>
      <c r="G63" s="20">
        <f t="shared" si="9"/>
        <v>0.05</v>
      </c>
      <c r="H63" s="21">
        <f t="shared" si="3"/>
        <v>-4.4626478703996355</v>
      </c>
      <c r="I63" s="21">
        <f t="shared" si="4"/>
        <v>-4.6126478703996359</v>
      </c>
      <c r="J63" s="21">
        <f t="shared" si="5"/>
        <v>4.0476513085696553E-6</v>
      </c>
      <c r="K63" s="21">
        <f t="shared" si="6"/>
        <v>1.9878575765464035E-6</v>
      </c>
      <c r="L63">
        <f t="shared" si="7"/>
        <v>6.0661641144032932E-6</v>
      </c>
    </row>
    <row r="64" spans="1:13">
      <c r="A64" s="37">
        <f t="shared" si="0"/>
        <v>3.2915422489962332</v>
      </c>
      <c r="B64" s="37">
        <f t="shared" si="1"/>
        <v>2.6704322736903094</v>
      </c>
      <c r="C64" s="22">
        <f t="shared" si="8"/>
        <v>50</v>
      </c>
      <c r="D64" s="22">
        <f t="shared" ref="D64:D100" si="10">D$36</f>
        <v>50</v>
      </c>
      <c r="E64" s="23">
        <f t="shared" si="9"/>
        <v>0.25</v>
      </c>
      <c r="F64" s="23">
        <f t="shared" si="9"/>
        <v>0.3</v>
      </c>
      <c r="G64" s="23">
        <f t="shared" si="9"/>
        <v>0.05</v>
      </c>
      <c r="H64" s="24">
        <f t="shared" si="3"/>
        <v>0.15833333333333335</v>
      </c>
      <c r="I64" s="24">
        <f t="shared" si="4"/>
        <v>8.3333333333333592E-3</v>
      </c>
      <c r="J64" s="24">
        <f t="shared" si="5"/>
        <v>0.56290292839204015</v>
      </c>
      <c r="K64" s="24">
        <f t="shared" si="6"/>
        <v>0.50332448052551693</v>
      </c>
      <c r="L64">
        <f t="shared" si="7"/>
        <v>3.2915422489962332</v>
      </c>
      <c r="M64" s="12"/>
    </row>
    <row r="65" spans="1:13">
      <c r="A65" s="37">
        <f t="shared" si="0"/>
        <v>1.3995214042827087</v>
      </c>
      <c r="B65" s="37">
        <f t="shared" si="1"/>
        <v>1.2746775241557131</v>
      </c>
      <c r="C65" s="40">
        <f t="shared" si="8"/>
        <v>50</v>
      </c>
      <c r="D65" s="40">
        <f t="shared" si="10"/>
        <v>50</v>
      </c>
      <c r="E65" s="41">
        <v>0.05</v>
      </c>
      <c r="F65" s="41">
        <f t="shared" ref="F65:G76" si="11">F$36</f>
        <v>0.3</v>
      </c>
      <c r="G65" s="41">
        <f t="shared" si="11"/>
        <v>0.05</v>
      </c>
      <c r="H65" s="42">
        <f t="shared" si="3"/>
        <v>7.0808819287493358E-2</v>
      </c>
      <c r="I65" s="42">
        <f t="shared" si="4"/>
        <v>3.7267799624996767E-3</v>
      </c>
      <c r="J65" s="42">
        <f t="shared" si="5"/>
        <v>0.52822504366522638</v>
      </c>
      <c r="K65" s="42">
        <f t="shared" si="6"/>
        <v>0.50148676665520375</v>
      </c>
      <c r="L65">
        <f t="shared" si="7"/>
        <v>1.3995214042827087</v>
      </c>
    </row>
    <row r="66" spans="1:13">
      <c r="A66" s="37">
        <f t="shared" si="0"/>
        <v>2.9170070257381333</v>
      </c>
      <c r="B66" s="37">
        <f t="shared" si="1"/>
        <v>2.419498713196532</v>
      </c>
      <c r="C66" s="40">
        <f t="shared" si="8"/>
        <v>50</v>
      </c>
      <c r="D66" s="40">
        <f t="shared" si="10"/>
        <v>50</v>
      </c>
      <c r="E66" s="41">
        <v>0.2</v>
      </c>
      <c r="F66" s="41">
        <f t="shared" si="11"/>
        <v>0.3</v>
      </c>
      <c r="G66" s="41">
        <f t="shared" si="11"/>
        <v>0.05</v>
      </c>
      <c r="H66" s="42">
        <f t="shared" si="3"/>
        <v>0.14161763857498672</v>
      </c>
      <c r="I66" s="42">
        <f t="shared" si="4"/>
        <v>7.4535599249993534E-3</v>
      </c>
      <c r="J66" s="42">
        <f t="shared" si="5"/>
        <v>0.55630898310505827</v>
      </c>
      <c r="K66" s="42">
        <f t="shared" si="6"/>
        <v>0.50297351266103785</v>
      </c>
      <c r="L66">
        <f t="shared" si="7"/>
        <v>2.9170070257381333</v>
      </c>
    </row>
    <row r="67" spans="1:13">
      <c r="A67" s="37">
        <f t="shared" si="0"/>
        <v>4.2573520913592056</v>
      </c>
      <c r="B67" s="37">
        <f t="shared" si="1"/>
        <v>3.267285756696964</v>
      </c>
      <c r="C67" s="40">
        <f t="shared" si="8"/>
        <v>50</v>
      </c>
      <c r="D67" s="40">
        <f t="shared" si="10"/>
        <v>50</v>
      </c>
      <c r="E67" s="41">
        <v>0.4</v>
      </c>
      <c r="F67" s="41">
        <f t="shared" si="11"/>
        <v>0.3</v>
      </c>
      <c r="G67" s="41">
        <f t="shared" si="11"/>
        <v>0.05</v>
      </c>
      <c r="H67" s="42">
        <f t="shared" si="3"/>
        <v>0.20027758514399741</v>
      </c>
      <c r="I67" s="42">
        <f t="shared" si="4"/>
        <v>1.0540925533894657E-2</v>
      </c>
      <c r="J67" s="42">
        <f t="shared" si="5"/>
        <v>0.57936825406715986</v>
      </c>
      <c r="K67" s="42">
        <f t="shared" si="6"/>
        <v>0.50420514299687091</v>
      </c>
      <c r="L67">
        <f t="shared" si="7"/>
        <v>4.2573520913592056</v>
      </c>
    </row>
    <row r="68" spans="1:13">
      <c r="A68" s="37">
        <f t="shared" si="0"/>
        <v>5.3331454514816663</v>
      </c>
      <c r="B68" s="37">
        <f t="shared" si="1"/>
        <v>3.8554221289070796</v>
      </c>
      <c r="C68" s="40">
        <f t="shared" si="8"/>
        <v>50</v>
      </c>
      <c r="D68" s="40">
        <f t="shared" si="10"/>
        <v>50</v>
      </c>
      <c r="E68" s="41">
        <v>0.6</v>
      </c>
      <c r="F68" s="41">
        <f t="shared" si="11"/>
        <v>0.3</v>
      </c>
      <c r="G68" s="41">
        <f t="shared" si="11"/>
        <v>0.05</v>
      </c>
      <c r="H68" s="42">
        <f t="shared" si="3"/>
        <v>0.24528894525980308</v>
      </c>
      <c r="I68" s="42">
        <f t="shared" si="4"/>
        <v>1.2909944487358077E-2</v>
      </c>
      <c r="J68" s="42">
        <f t="shared" si="5"/>
        <v>0.59688364462541343</v>
      </c>
      <c r="K68" s="42">
        <f t="shared" si="6"/>
        <v>0.50515017963269981</v>
      </c>
      <c r="L68">
        <f t="shared" si="7"/>
        <v>5.3331454514816663</v>
      </c>
    </row>
    <row r="69" spans="1:13">
      <c r="A69" s="37">
        <f t="shared" si="0"/>
        <v>6.2696678058083393</v>
      </c>
      <c r="B69" s="37">
        <f t="shared" si="1"/>
        <v>4.309139763424497</v>
      </c>
      <c r="C69" s="40">
        <f t="shared" si="8"/>
        <v>50</v>
      </c>
      <c r="D69" s="40">
        <f t="shared" si="10"/>
        <v>50</v>
      </c>
      <c r="E69" s="41">
        <v>0.8</v>
      </c>
      <c r="F69" s="41">
        <f t="shared" si="11"/>
        <v>0.3</v>
      </c>
      <c r="G69" s="41">
        <f t="shared" si="11"/>
        <v>0.05</v>
      </c>
      <c r="H69" s="42">
        <f t="shared" si="3"/>
        <v>0.28323527714997343</v>
      </c>
      <c r="I69" s="42">
        <f t="shared" si="4"/>
        <v>1.4907119849998707E-2</v>
      </c>
      <c r="J69" s="42">
        <f t="shared" si="5"/>
        <v>0.61150175610354018</v>
      </c>
      <c r="K69" s="42">
        <f t="shared" si="6"/>
        <v>0.5059468601322813</v>
      </c>
      <c r="L69">
        <f t="shared" si="7"/>
        <v>6.2696678058083393</v>
      </c>
    </row>
    <row r="70" spans="1:13">
      <c r="A70" s="37">
        <f t="shared" si="0"/>
        <v>7.1156273929929093</v>
      </c>
      <c r="B70" s="37">
        <f t="shared" si="1"/>
        <v>4.6770986180286087</v>
      </c>
      <c r="C70" s="40">
        <f t="shared" si="8"/>
        <v>50</v>
      </c>
      <c r="D70" s="40">
        <f t="shared" si="10"/>
        <v>50</v>
      </c>
      <c r="E70" s="41">
        <v>1</v>
      </c>
      <c r="F70" s="41">
        <f t="shared" si="11"/>
        <v>0.3</v>
      </c>
      <c r="G70" s="41">
        <f t="shared" si="11"/>
        <v>0.05</v>
      </c>
      <c r="H70" s="42">
        <f t="shared" si="3"/>
        <v>0.31666666666666671</v>
      </c>
      <c r="I70" s="42">
        <f t="shared" si="4"/>
        <v>1.6666666666666718E-2</v>
      </c>
      <c r="J70" s="42">
        <f t="shared" si="5"/>
        <v>0.62425172790601247</v>
      </c>
      <c r="K70" s="42">
        <f t="shared" si="6"/>
        <v>0.50664873019368262</v>
      </c>
      <c r="L70">
        <f t="shared" si="7"/>
        <v>7.1156273929929093</v>
      </c>
    </row>
    <row r="71" spans="1:13">
      <c r="A71" s="37">
        <f t="shared" si="0"/>
        <v>7.8961001709339271</v>
      </c>
      <c r="B71" s="37">
        <f t="shared" si="1"/>
        <v>4.9843268501463598</v>
      </c>
      <c r="C71" s="40">
        <f t="shared" si="8"/>
        <v>50</v>
      </c>
      <c r="D71" s="40">
        <f t="shared" si="10"/>
        <v>50</v>
      </c>
      <c r="E71" s="41">
        <v>1.2</v>
      </c>
      <c r="F71" s="41">
        <f t="shared" si="11"/>
        <v>0.3</v>
      </c>
      <c r="G71" s="41">
        <f t="shared" si="11"/>
        <v>0.05</v>
      </c>
      <c r="H71" s="42">
        <f t="shared" si="3"/>
        <v>0.34689095308660522</v>
      </c>
      <c r="I71" s="42">
        <f t="shared" si="4"/>
        <v>1.8257418583505602E-2</v>
      </c>
      <c r="J71" s="42">
        <f t="shared" si="5"/>
        <v>0.63566337823482755</v>
      </c>
      <c r="K71" s="42">
        <f t="shared" si="6"/>
        <v>0.50728325157661192</v>
      </c>
      <c r="L71">
        <f t="shared" si="7"/>
        <v>7.8961001709339271</v>
      </c>
    </row>
    <row r="72" spans="1:13">
      <c r="A72" s="37">
        <f t="shared" si="0"/>
        <v>8.6260418628285507</v>
      </c>
      <c r="B72" s="37">
        <f t="shared" si="1"/>
        <v>5.2457328581259617</v>
      </c>
      <c r="C72" s="40">
        <f t="shared" si="8"/>
        <v>50</v>
      </c>
      <c r="D72" s="40">
        <f t="shared" si="10"/>
        <v>50</v>
      </c>
      <c r="E72" s="41">
        <v>1.4</v>
      </c>
      <c r="F72" s="41">
        <f t="shared" si="11"/>
        <v>0.3</v>
      </c>
      <c r="G72" s="41">
        <f t="shared" si="11"/>
        <v>0.05</v>
      </c>
      <c r="H72" s="42">
        <f t="shared" si="3"/>
        <v>0.37468505292964233</v>
      </c>
      <c r="I72" s="42">
        <f t="shared" si="4"/>
        <v>1.9720265943665383E-2</v>
      </c>
      <c r="J72" s="42">
        <f t="shared" si="5"/>
        <v>0.64605264508605287</v>
      </c>
      <c r="K72" s="42">
        <f t="shared" si="6"/>
        <v>0.50786673798121873</v>
      </c>
      <c r="L72">
        <f t="shared" si="7"/>
        <v>8.6260418628285507</v>
      </c>
    </row>
    <row r="73" spans="1:13">
      <c r="A73" s="37">
        <f t="shared" ref="A73:A100" si="12">IF($B$35=2,-10,L73)</f>
        <v>9.3152378577702706</v>
      </c>
      <c r="B73" s="37">
        <f t="shared" ref="B73:B100" si="13">IF($B$35=1,-10,L73+EXP(-G73*E73)*D73-C73)</f>
        <v>5.471055177102059</v>
      </c>
      <c r="C73" s="40">
        <f t="shared" si="8"/>
        <v>50</v>
      </c>
      <c r="D73" s="40">
        <f t="shared" si="10"/>
        <v>50</v>
      </c>
      <c r="E73" s="41">
        <v>1.6</v>
      </c>
      <c r="F73" s="41">
        <f t="shared" si="11"/>
        <v>0.3</v>
      </c>
      <c r="G73" s="41">
        <f t="shared" si="11"/>
        <v>0.05</v>
      </c>
      <c r="H73" s="42">
        <f t="shared" ref="H73:H100" si="14">(LN(C73/D73)+(G73+(F73^2)/2)*E73)/(F73*SQRT(E73))</f>
        <v>0.40055517028799481</v>
      </c>
      <c r="I73" s="42">
        <f t="shared" ref="I73:I100" si="15">H73-(F73*SQRT(E73))</f>
        <v>2.1081851067789315E-2</v>
      </c>
      <c r="J73" s="42">
        <f t="shared" ref="J73:J100" si="16">NORMSDIST(H73)</f>
        <v>0.65562617154014957</v>
      </c>
      <c r="K73" s="42">
        <f t="shared" ref="K73:K100" si="17">NORMSDIST(I73)</f>
        <v>0.50840981878591363</v>
      </c>
      <c r="L73">
        <f t="shared" ref="L73:L100" si="18">C73*J73-D73*EXP(-G73*E73)*K73</f>
        <v>9.3152378577702706</v>
      </c>
    </row>
    <row r="74" spans="1:13">
      <c r="A74" s="37">
        <f t="shared" si="12"/>
        <v>9.970515165371264</v>
      </c>
      <c r="B74" s="37">
        <f t="shared" si="13"/>
        <v>5.6670744289326791</v>
      </c>
      <c r="C74" s="40">
        <f t="shared" si="8"/>
        <v>50</v>
      </c>
      <c r="D74" s="40">
        <f t="shared" si="10"/>
        <v>50</v>
      </c>
      <c r="E74" s="41">
        <v>1.8</v>
      </c>
      <c r="F74" s="41">
        <f t="shared" si="11"/>
        <v>0.3</v>
      </c>
      <c r="G74" s="41">
        <f t="shared" si="11"/>
        <v>0.05</v>
      </c>
      <c r="H74" s="42">
        <f t="shared" si="14"/>
        <v>0.42485291572496009</v>
      </c>
      <c r="I74" s="42">
        <f t="shared" si="15"/>
        <v>2.2360679774997949E-2</v>
      </c>
      <c r="J74" s="42">
        <f t="shared" si="16"/>
        <v>0.66452804993194559</v>
      </c>
      <c r="K74" s="42">
        <f t="shared" si="17"/>
        <v>0.50891987725146604</v>
      </c>
      <c r="L74">
        <f t="shared" si="18"/>
        <v>9.970515165371264</v>
      </c>
    </row>
    <row r="75" spans="1:13">
      <c r="A75" s="37">
        <f t="shared" si="12"/>
        <v>10.596867627640101</v>
      </c>
      <c r="B75" s="37">
        <f t="shared" si="13"/>
        <v>5.8387385294380749</v>
      </c>
      <c r="C75" s="40">
        <f t="shared" si="8"/>
        <v>50</v>
      </c>
      <c r="D75" s="40">
        <f t="shared" si="10"/>
        <v>50</v>
      </c>
      <c r="E75" s="41">
        <v>2</v>
      </c>
      <c r="F75" s="41">
        <f t="shared" si="11"/>
        <v>0.3</v>
      </c>
      <c r="G75" s="41">
        <f t="shared" si="11"/>
        <v>0.05</v>
      </c>
      <c r="H75" s="42">
        <f t="shared" si="14"/>
        <v>0.44783429475148012</v>
      </c>
      <c r="I75" s="42">
        <f t="shared" si="15"/>
        <v>2.3570226039551612E-2</v>
      </c>
      <c r="J75" s="42">
        <f t="shared" si="16"/>
        <v>0.67286360459569261</v>
      </c>
      <c r="K75" s="42">
        <f t="shared" si="17"/>
        <v>0.50940228913540886</v>
      </c>
      <c r="L75">
        <f t="shared" si="18"/>
        <v>10.596867627640101</v>
      </c>
    </row>
    <row r="76" spans="1:13">
      <c r="A76" s="37">
        <f t="shared" si="12"/>
        <v>3.2915422489962332</v>
      </c>
      <c r="B76" s="37">
        <f t="shared" si="13"/>
        <v>2.6704322736903094</v>
      </c>
      <c r="C76" s="43">
        <f t="shared" si="8"/>
        <v>50</v>
      </c>
      <c r="D76" s="43">
        <f t="shared" si="10"/>
        <v>50</v>
      </c>
      <c r="E76" s="44">
        <f t="shared" ref="E76:E100" si="19">E$36</f>
        <v>0.25</v>
      </c>
      <c r="F76" s="44">
        <f t="shared" si="11"/>
        <v>0.3</v>
      </c>
      <c r="G76" s="44">
        <f t="shared" si="11"/>
        <v>0.05</v>
      </c>
      <c r="H76" s="45">
        <f t="shared" si="14"/>
        <v>0.15833333333333335</v>
      </c>
      <c r="I76" s="45">
        <f t="shared" si="15"/>
        <v>8.3333333333333592E-3</v>
      </c>
      <c r="J76" s="45">
        <f t="shared" si="16"/>
        <v>0.56290292839204015</v>
      </c>
      <c r="K76" s="45">
        <f t="shared" si="17"/>
        <v>0.50332448052551693</v>
      </c>
      <c r="L76">
        <f t="shared" si="18"/>
        <v>3.2915422489962332</v>
      </c>
      <c r="M76" s="12"/>
    </row>
    <row r="77" spans="1:13">
      <c r="A77" s="37">
        <f t="shared" si="12"/>
        <v>0.86680541626149932</v>
      </c>
      <c r="B77" s="37">
        <f t="shared" si="13"/>
        <v>0.24569544095557205</v>
      </c>
      <c r="C77" s="25">
        <f t="shared" si="8"/>
        <v>50</v>
      </c>
      <c r="D77" s="25">
        <f t="shared" si="10"/>
        <v>50</v>
      </c>
      <c r="E77" s="26">
        <f t="shared" si="19"/>
        <v>0.25</v>
      </c>
      <c r="F77" s="26">
        <v>0.05</v>
      </c>
      <c r="G77" s="26">
        <f t="shared" ref="G77:G88" si="20">G$36</f>
        <v>0.05</v>
      </c>
      <c r="H77" s="27">
        <f t="shared" si="14"/>
        <v>0.51249999999999996</v>
      </c>
      <c r="I77" s="27">
        <f t="shared" si="15"/>
        <v>0.48749999999999993</v>
      </c>
      <c r="J77" s="27">
        <f t="shared" si="16"/>
        <v>0.69584943984712</v>
      </c>
      <c r="K77" s="27">
        <f t="shared" si="17"/>
        <v>0.68704797858211242</v>
      </c>
      <c r="L77">
        <f t="shared" si="18"/>
        <v>0.86680541626149932</v>
      </c>
    </row>
    <row r="78" spans="1:13">
      <c r="A78" s="37">
        <f t="shared" si="12"/>
        <v>1.3324161108195938</v>
      </c>
      <c r="B78" s="37">
        <f t="shared" si="13"/>
        <v>0.7113061355136665</v>
      </c>
      <c r="C78" s="25">
        <f t="shared" si="8"/>
        <v>50</v>
      </c>
      <c r="D78" s="25">
        <f t="shared" si="10"/>
        <v>50</v>
      </c>
      <c r="E78" s="26">
        <f t="shared" si="19"/>
        <v>0.25</v>
      </c>
      <c r="F78" s="26">
        <v>0.1</v>
      </c>
      <c r="G78" s="26">
        <f t="shared" si="20"/>
        <v>0.05</v>
      </c>
      <c r="H78" s="27">
        <f t="shared" si="14"/>
        <v>0.27500000000000002</v>
      </c>
      <c r="I78" s="27">
        <f t="shared" si="15"/>
        <v>0.22500000000000003</v>
      </c>
      <c r="J78" s="27">
        <f t="shared" si="16"/>
        <v>0.60834188084639484</v>
      </c>
      <c r="K78" s="27">
        <f t="shared" si="17"/>
        <v>0.58901036286872965</v>
      </c>
      <c r="L78">
        <f t="shared" si="18"/>
        <v>1.3324161108195938</v>
      </c>
    </row>
    <row r="79" spans="1:13">
      <c r="A79" s="37">
        <f t="shared" si="12"/>
        <v>2.3074985648014277</v>
      </c>
      <c r="B79" s="37">
        <f t="shared" si="13"/>
        <v>1.6863885894955004</v>
      </c>
      <c r="C79" s="25">
        <f t="shared" si="8"/>
        <v>50</v>
      </c>
      <c r="D79" s="25">
        <f t="shared" si="10"/>
        <v>50</v>
      </c>
      <c r="E79" s="26">
        <f t="shared" si="19"/>
        <v>0.25</v>
      </c>
      <c r="F79" s="26">
        <v>0.2</v>
      </c>
      <c r="G79" s="26">
        <f t="shared" si="20"/>
        <v>0.05</v>
      </c>
      <c r="H79" s="27">
        <f t="shared" si="14"/>
        <v>0.17500000000000002</v>
      </c>
      <c r="I79" s="27">
        <f t="shared" si="15"/>
        <v>7.5000000000000011E-2</v>
      </c>
      <c r="J79" s="27">
        <f t="shared" si="16"/>
        <v>0.56946018320767366</v>
      </c>
      <c r="K79" s="27">
        <f t="shared" si="17"/>
        <v>0.52989264405289482</v>
      </c>
      <c r="L79">
        <f t="shared" si="18"/>
        <v>2.3074985648014277</v>
      </c>
    </row>
    <row r="80" spans="1:13">
      <c r="A80" s="37">
        <f t="shared" si="12"/>
        <v>3.2915422489962332</v>
      </c>
      <c r="B80" s="37">
        <f t="shared" si="13"/>
        <v>2.6704322736903094</v>
      </c>
      <c r="C80" s="25">
        <f t="shared" si="8"/>
        <v>50</v>
      </c>
      <c r="D80" s="25">
        <f t="shared" si="10"/>
        <v>50</v>
      </c>
      <c r="E80" s="26">
        <f t="shared" si="19"/>
        <v>0.25</v>
      </c>
      <c r="F80" s="26">
        <v>0.3</v>
      </c>
      <c r="G80" s="26">
        <f t="shared" si="20"/>
        <v>0.05</v>
      </c>
      <c r="H80" s="27">
        <f t="shared" si="14"/>
        <v>0.15833333333333335</v>
      </c>
      <c r="I80" s="27">
        <f t="shared" si="15"/>
        <v>8.3333333333333592E-3</v>
      </c>
      <c r="J80" s="27">
        <f t="shared" si="16"/>
        <v>0.56290292839204015</v>
      </c>
      <c r="K80" s="27">
        <f t="shared" si="17"/>
        <v>0.50332448052551693</v>
      </c>
      <c r="L80">
        <f t="shared" si="18"/>
        <v>3.2915422489962332</v>
      </c>
    </row>
    <row r="81" spans="1:13">
      <c r="A81" s="37">
        <f t="shared" si="12"/>
        <v>4.2763034407844351</v>
      </c>
      <c r="B81" s="37">
        <f t="shared" si="13"/>
        <v>3.6551934654785043</v>
      </c>
      <c r="C81" s="25">
        <f t="shared" si="8"/>
        <v>50</v>
      </c>
      <c r="D81" s="25">
        <f t="shared" si="10"/>
        <v>50</v>
      </c>
      <c r="E81" s="26">
        <f t="shared" si="19"/>
        <v>0.25</v>
      </c>
      <c r="F81" s="26">
        <v>0.4</v>
      </c>
      <c r="G81" s="26">
        <f t="shared" si="20"/>
        <v>0.05</v>
      </c>
      <c r="H81" s="27">
        <f t="shared" si="14"/>
        <v>0.16250000000000001</v>
      </c>
      <c r="I81" s="27">
        <f t="shared" si="15"/>
        <v>-3.7500000000000006E-2</v>
      </c>
      <c r="J81" s="27">
        <f t="shared" si="16"/>
        <v>0.56454393586203844</v>
      </c>
      <c r="K81" s="27">
        <f t="shared" si="17"/>
        <v>0.48504317007409026</v>
      </c>
      <c r="L81">
        <f t="shared" si="18"/>
        <v>4.2763034407844351</v>
      </c>
    </row>
    <row r="82" spans="1:13">
      <c r="A82" s="37">
        <f t="shared" si="12"/>
        <v>5.2596297312718647</v>
      </c>
      <c r="B82" s="37">
        <f t="shared" si="13"/>
        <v>4.6385197559659375</v>
      </c>
      <c r="C82" s="25">
        <f t="shared" si="8"/>
        <v>50</v>
      </c>
      <c r="D82" s="25">
        <f t="shared" si="10"/>
        <v>50</v>
      </c>
      <c r="E82" s="26">
        <f t="shared" si="19"/>
        <v>0.25</v>
      </c>
      <c r="F82" s="26">
        <v>0.5</v>
      </c>
      <c r="G82" s="26">
        <f t="shared" si="20"/>
        <v>0.05</v>
      </c>
      <c r="H82" s="27">
        <f t="shared" si="14"/>
        <v>0.17499999999999999</v>
      </c>
      <c r="I82" s="27">
        <f t="shared" si="15"/>
        <v>-7.5000000000000011E-2</v>
      </c>
      <c r="J82" s="27">
        <f t="shared" si="16"/>
        <v>0.56946018320767366</v>
      </c>
      <c r="K82" s="27">
        <f t="shared" si="17"/>
        <v>0.47010735594710518</v>
      </c>
      <c r="L82">
        <f t="shared" si="18"/>
        <v>5.2596297312718647</v>
      </c>
    </row>
    <row r="83" spans="1:13">
      <c r="A83" s="37">
        <f t="shared" si="12"/>
        <v>6.2403988064177121</v>
      </c>
      <c r="B83" s="37">
        <f t="shared" si="13"/>
        <v>5.6192888311117883</v>
      </c>
      <c r="C83" s="25">
        <f t="shared" si="8"/>
        <v>50</v>
      </c>
      <c r="D83" s="25">
        <f t="shared" si="10"/>
        <v>50</v>
      </c>
      <c r="E83" s="26">
        <f t="shared" si="19"/>
        <v>0.25</v>
      </c>
      <c r="F83" s="26">
        <v>0.6</v>
      </c>
      <c r="G83" s="26">
        <f t="shared" si="20"/>
        <v>0.05</v>
      </c>
      <c r="H83" s="27">
        <f t="shared" si="14"/>
        <v>0.19166666666666665</v>
      </c>
      <c r="I83" s="27">
        <f t="shared" si="15"/>
        <v>-0.10833333333333334</v>
      </c>
      <c r="J83" s="27">
        <f t="shared" si="16"/>
        <v>0.57599834100218861</v>
      </c>
      <c r="K83" s="27">
        <f t="shared" si="17"/>
        <v>0.45686564101400107</v>
      </c>
      <c r="L83">
        <f t="shared" si="18"/>
        <v>6.2403988064177121</v>
      </c>
    </row>
    <row r="84" spans="1:13">
      <c r="A84" s="37">
        <f t="shared" si="12"/>
        <v>7.2177879486790211</v>
      </c>
      <c r="B84" s="37">
        <f t="shared" si="13"/>
        <v>6.5966779733730903</v>
      </c>
      <c r="C84" s="25">
        <f t="shared" ref="C84:C100" si="21">C$36</f>
        <v>50</v>
      </c>
      <c r="D84" s="25">
        <f t="shared" si="10"/>
        <v>50</v>
      </c>
      <c r="E84" s="26">
        <f t="shared" si="19"/>
        <v>0.25</v>
      </c>
      <c r="F84" s="26">
        <v>0.7</v>
      </c>
      <c r="G84" s="26">
        <f t="shared" si="20"/>
        <v>0.05</v>
      </c>
      <c r="H84" s="27">
        <f t="shared" si="14"/>
        <v>0.21071428571428572</v>
      </c>
      <c r="I84" s="27">
        <f t="shared" si="15"/>
        <v>-0.13928571428571426</v>
      </c>
      <c r="J84" s="27">
        <f t="shared" si="16"/>
        <v>0.58344488675223694</v>
      </c>
      <c r="K84" s="27">
        <f t="shared" si="17"/>
        <v>0.44461218909443978</v>
      </c>
      <c r="L84">
        <f t="shared" si="18"/>
        <v>7.2177879486790211</v>
      </c>
    </row>
    <row r="85" spans="1:13">
      <c r="A85" s="37">
        <f t="shared" si="12"/>
        <v>8.1910916223242367</v>
      </c>
      <c r="B85" s="37">
        <f t="shared" si="13"/>
        <v>7.5699816470183094</v>
      </c>
      <c r="C85" s="25">
        <f t="shared" si="21"/>
        <v>50</v>
      </c>
      <c r="D85" s="25">
        <f t="shared" si="10"/>
        <v>50</v>
      </c>
      <c r="E85" s="26">
        <f t="shared" si="19"/>
        <v>0.25</v>
      </c>
      <c r="F85" s="26">
        <v>0.8</v>
      </c>
      <c r="G85" s="26">
        <f t="shared" si="20"/>
        <v>0.05</v>
      </c>
      <c r="H85" s="27">
        <f t="shared" si="14"/>
        <v>0.23125000000000001</v>
      </c>
      <c r="I85" s="27">
        <f t="shared" si="15"/>
        <v>-0.16875000000000001</v>
      </c>
      <c r="J85" s="27">
        <f t="shared" si="16"/>
        <v>0.5914397059401636</v>
      </c>
      <c r="K85" s="27">
        <f t="shared" si="17"/>
        <v>0.43299664419332817</v>
      </c>
      <c r="L85">
        <f t="shared" si="18"/>
        <v>8.1910916223242367</v>
      </c>
    </row>
    <row r="86" spans="1:13">
      <c r="A86" s="37">
        <f t="shared" si="12"/>
        <v>9.1596612907540411</v>
      </c>
      <c r="B86" s="37">
        <f t="shared" si="13"/>
        <v>8.5385513154481174</v>
      </c>
      <c r="C86" s="25">
        <f t="shared" si="21"/>
        <v>50</v>
      </c>
      <c r="D86" s="25">
        <f t="shared" si="10"/>
        <v>50</v>
      </c>
      <c r="E86" s="26">
        <f t="shared" si="19"/>
        <v>0.25</v>
      </c>
      <c r="F86" s="26">
        <v>0.9</v>
      </c>
      <c r="G86" s="26">
        <f t="shared" si="20"/>
        <v>0.05</v>
      </c>
      <c r="H86" s="27">
        <f t="shared" si="14"/>
        <v>0.25277777777777777</v>
      </c>
      <c r="I86" s="27">
        <f t="shared" si="15"/>
        <v>-0.19722222222222224</v>
      </c>
      <c r="J86" s="27">
        <f t="shared" si="16"/>
        <v>0.5997800295471305</v>
      </c>
      <c r="K86" s="27">
        <f t="shared" si="17"/>
        <v>0.421826820655261</v>
      </c>
      <c r="L86">
        <f t="shared" si="18"/>
        <v>9.1596612907540411</v>
      </c>
    </row>
    <row r="87" spans="1:13">
      <c r="A87" s="37">
        <f t="shared" si="12"/>
        <v>10.122881949125819</v>
      </c>
      <c r="B87" s="37">
        <f t="shared" si="13"/>
        <v>9.501771973819892</v>
      </c>
      <c r="C87" s="25">
        <f t="shared" si="21"/>
        <v>50</v>
      </c>
      <c r="D87" s="25">
        <f t="shared" si="10"/>
        <v>50</v>
      </c>
      <c r="E87" s="26">
        <f t="shared" si="19"/>
        <v>0.25</v>
      </c>
      <c r="F87" s="26">
        <v>1</v>
      </c>
      <c r="G87" s="26">
        <f t="shared" si="20"/>
        <v>0.05</v>
      </c>
      <c r="H87" s="27">
        <f t="shared" si="14"/>
        <v>0.27500000000000002</v>
      </c>
      <c r="I87" s="27">
        <f t="shared" si="15"/>
        <v>-0.22499999999999998</v>
      </c>
      <c r="J87" s="27">
        <f t="shared" si="16"/>
        <v>0.60834188084639484</v>
      </c>
      <c r="K87" s="27">
        <f t="shared" si="17"/>
        <v>0.41098963713127035</v>
      </c>
      <c r="L87">
        <f t="shared" si="18"/>
        <v>10.122881949125819</v>
      </c>
    </row>
    <row r="88" spans="1:13">
      <c r="A88" s="37">
        <f t="shared" si="12"/>
        <v>3.2915422489962332</v>
      </c>
      <c r="B88" s="37">
        <f t="shared" si="13"/>
        <v>2.6704322736903094</v>
      </c>
      <c r="C88" s="28">
        <f t="shared" si="21"/>
        <v>50</v>
      </c>
      <c r="D88" s="28">
        <f t="shared" si="10"/>
        <v>50</v>
      </c>
      <c r="E88" s="29">
        <f t="shared" si="19"/>
        <v>0.25</v>
      </c>
      <c r="F88" s="29">
        <f t="shared" ref="F88:F100" si="22">F$36</f>
        <v>0.3</v>
      </c>
      <c r="G88" s="29">
        <f t="shared" si="20"/>
        <v>0.05</v>
      </c>
      <c r="H88" s="30">
        <f t="shared" si="14"/>
        <v>0.15833333333333335</v>
      </c>
      <c r="I88" s="30">
        <f t="shared" si="15"/>
        <v>8.3333333333333592E-3</v>
      </c>
      <c r="J88" s="30">
        <f t="shared" si="16"/>
        <v>0.56290292839204015</v>
      </c>
      <c r="K88" s="30">
        <f t="shared" si="17"/>
        <v>0.50332448052551693</v>
      </c>
      <c r="L88">
        <f t="shared" si="18"/>
        <v>3.2915422489962332</v>
      </c>
      <c r="M88" s="12"/>
    </row>
    <row r="89" spans="1:13">
      <c r="A89" s="37">
        <f t="shared" si="12"/>
        <v>2.9892644052894681</v>
      </c>
      <c r="B89" s="37">
        <f t="shared" si="13"/>
        <v>2.9892644052894681</v>
      </c>
      <c r="C89" s="31">
        <f t="shared" si="21"/>
        <v>50</v>
      </c>
      <c r="D89" s="31">
        <f t="shared" si="10"/>
        <v>50</v>
      </c>
      <c r="E89" s="32">
        <f t="shared" si="19"/>
        <v>0.25</v>
      </c>
      <c r="F89" s="32">
        <f t="shared" si="22"/>
        <v>0.3</v>
      </c>
      <c r="G89" s="32">
        <v>0</v>
      </c>
      <c r="H89" s="33">
        <f t="shared" si="14"/>
        <v>7.4999999999999997E-2</v>
      </c>
      <c r="I89" s="33">
        <f t="shared" si="15"/>
        <v>-7.4999999999999997E-2</v>
      </c>
      <c r="J89" s="33">
        <f t="shared" si="16"/>
        <v>0.52989264405289471</v>
      </c>
      <c r="K89" s="33">
        <f t="shared" si="17"/>
        <v>0.47010735594710529</v>
      </c>
      <c r="L89">
        <f t="shared" si="18"/>
        <v>2.9892644052894681</v>
      </c>
    </row>
    <row r="90" spans="1:13">
      <c r="A90" s="37">
        <f t="shared" si="12"/>
        <v>3.1081512162064442</v>
      </c>
      <c r="B90" s="37">
        <f t="shared" si="13"/>
        <v>2.8587751758405631</v>
      </c>
      <c r="C90" s="31">
        <f t="shared" si="21"/>
        <v>50</v>
      </c>
      <c r="D90" s="31">
        <f t="shared" si="10"/>
        <v>50</v>
      </c>
      <c r="E90" s="32">
        <f t="shared" si="19"/>
        <v>0.25</v>
      </c>
      <c r="F90" s="32">
        <f t="shared" si="22"/>
        <v>0.3</v>
      </c>
      <c r="G90" s="32">
        <v>0.02</v>
      </c>
      <c r="H90" s="33">
        <f t="shared" si="14"/>
        <v>0.10833333333333334</v>
      </c>
      <c r="I90" s="33">
        <f t="shared" si="15"/>
        <v>-4.1666666666666657E-2</v>
      </c>
      <c r="J90" s="33">
        <f t="shared" si="16"/>
        <v>0.54313435898599893</v>
      </c>
      <c r="K90" s="33">
        <f t="shared" si="17"/>
        <v>0.48338221350963662</v>
      </c>
      <c r="L90">
        <f t="shared" si="18"/>
        <v>3.1081512162064442</v>
      </c>
    </row>
    <row r="91" spans="1:13">
      <c r="A91" s="37">
        <f t="shared" si="12"/>
        <v>3.2297415888278991</v>
      </c>
      <c r="B91" s="37">
        <f t="shared" si="13"/>
        <v>2.7322332762863013</v>
      </c>
      <c r="C91" s="31">
        <f t="shared" si="21"/>
        <v>50</v>
      </c>
      <c r="D91" s="31">
        <f t="shared" si="10"/>
        <v>50</v>
      </c>
      <c r="E91" s="32">
        <f t="shared" si="19"/>
        <v>0.25</v>
      </c>
      <c r="F91" s="32">
        <f t="shared" si="22"/>
        <v>0.3</v>
      </c>
      <c r="G91" s="32">
        <v>0.04</v>
      </c>
      <c r="H91" s="33">
        <f t="shared" si="14"/>
        <v>0.14166666666666666</v>
      </c>
      <c r="I91" s="33">
        <f t="shared" si="15"/>
        <v>-8.3333333333333315E-3</v>
      </c>
      <c r="J91" s="33">
        <f t="shared" si="16"/>
        <v>0.5563283472595516</v>
      </c>
      <c r="K91" s="33">
        <f t="shared" si="17"/>
        <v>0.49667551947448307</v>
      </c>
      <c r="L91">
        <f t="shared" si="18"/>
        <v>3.2297415888278991</v>
      </c>
    </row>
    <row r="92" spans="1:13">
      <c r="A92" s="37">
        <f t="shared" si="12"/>
        <v>3.3540083332052291</v>
      </c>
      <c r="B92" s="37">
        <f t="shared" si="13"/>
        <v>2.6096053133583581</v>
      </c>
      <c r="C92" s="31">
        <f t="shared" si="21"/>
        <v>50</v>
      </c>
      <c r="D92" s="31">
        <f t="shared" si="10"/>
        <v>50</v>
      </c>
      <c r="E92" s="32">
        <f t="shared" si="19"/>
        <v>0.25</v>
      </c>
      <c r="F92" s="32">
        <f t="shared" si="22"/>
        <v>0.3</v>
      </c>
      <c r="G92" s="32">
        <v>0.06</v>
      </c>
      <c r="H92" s="33">
        <f t="shared" si="14"/>
        <v>0.17499999999999999</v>
      </c>
      <c r="I92" s="33">
        <f t="shared" si="15"/>
        <v>2.4999999999999994E-2</v>
      </c>
      <c r="J92" s="33">
        <f t="shared" si="16"/>
        <v>0.56946018320767366</v>
      </c>
      <c r="K92" s="33">
        <f t="shared" si="17"/>
        <v>0.50997251819523803</v>
      </c>
      <c r="L92">
        <f t="shared" si="18"/>
        <v>3.3540083332052291</v>
      </c>
    </row>
    <row r="93" spans="1:13">
      <c r="A93" s="37">
        <f t="shared" si="12"/>
        <v>3.4809208222770778</v>
      </c>
      <c r="B93" s="37">
        <f t="shared" si="13"/>
        <v>2.4908544876148397</v>
      </c>
      <c r="C93" s="31">
        <f t="shared" si="21"/>
        <v>50</v>
      </c>
      <c r="D93" s="31">
        <f t="shared" si="10"/>
        <v>50</v>
      </c>
      <c r="E93" s="32">
        <f t="shared" si="19"/>
        <v>0.25</v>
      </c>
      <c r="F93" s="32">
        <f t="shared" si="22"/>
        <v>0.3</v>
      </c>
      <c r="G93" s="32">
        <v>0.08</v>
      </c>
      <c r="H93" s="33">
        <f t="shared" si="14"/>
        <v>0.20833333333333334</v>
      </c>
      <c r="I93" s="33">
        <f t="shared" si="15"/>
        <v>5.8333333333333348E-2</v>
      </c>
      <c r="J93" s="33">
        <f t="shared" si="16"/>
        <v>0.58251564682052248</v>
      </c>
      <c r="K93" s="33">
        <f t="shared" si="17"/>
        <v>0.52325844172456726</v>
      </c>
      <c r="L93">
        <f t="shared" si="18"/>
        <v>3.4809208222770778</v>
      </c>
    </row>
    <row r="94" spans="1:13">
      <c r="A94" s="37">
        <f t="shared" si="12"/>
        <v>3.6104450660840186</v>
      </c>
      <c r="B94" s="37">
        <f t="shared" si="13"/>
        <v>2.3759406675006502</v>
      </c>
      <c r="C94" s="31">
        <f t="shared" si="21"/>
        <v>50</v>
      </c>
      <c r="D94" s="31">
        <f t="shared" si="10"/>
        <v>50</v>
      </c>
      <c r="E94" s="32">
        <f t="shared" si="19"/>
        <v>0.25</v>
      </c>
      <c r="F94" s="32">
        <f t="shared" si="22"/>
        <v>0.3</v>
      </c>
      <c r="G94" s="32">
        <v>0.1</v>
      </c>
      <c r="H94" s="33">
        <f t="shared" si="14"/>
        <v>0.2416666666666667</v>
      </c>
      <c r="I94" s="33">
        <f t="shared" si="15"/>
        <v>9.1666666666666702E-2</v>
      </c>
      <c r="J94" s="33">
        <f t="shared" si="16"/>
        <v>0.5954807699023611</v>
      </c>
      <c r="K94" s="33">
        <f t="shared" si="17"/>
        <v>0.53651855900084378</v>
      </c>
      <c r="L94">
        <f t="shared" si="18"/>
        <v>3.6104450660840186</v>
      </c>
    </row>
    <row r="95" spans="1:13">
      <c r="A95" s="37">
        <f t="shared" si="12"/>
        <v>3.7425437969563013</v>
      </c>
      <c r="B95" s="37">
        <f t="shared" si="13"/>
        <v>2.2648204743817075</v>
      </c>
      <c r="C95" s="31">
        <f t="shared" si="21"/>
        <v>50</v>
      </c>
      <c r="D95" s="31">
        <f t="shared" si="10"/>
        <v>50</v>
      </c>
      <c r="E95" s="32">
        <f t="shared" si="19"/>
        <v>0.25</v>
      </c>
      <c r="F95" s="32">
        <f t="shared" si="22"/>
        <v>0.3</v>
      </c>
      <c r="G95" s="32">
        <v>0.12</v>
      </c>
      <c r="H95" s="33">
        <f t="shared" si="14"/>
        <v>0.27499999999999997</v>
      </c>
      <c r="I95" s="33">
        <f t="shared" si="15"/>
        <v>0.12499999999999997</v>
      </c>
      <c r="J95" s="33">
        <f t="shared" si="16"/>
        <v>0.60834188084639473</v>
      </c>
      <c r="K95" s="33">
        <f t="shared" si="17"/>
        <v>0.54973822483011292</v>
      </c>
      <c r="L95">
        <f t="shared" si="18"/>
        <v>3.7425437969563013</v>
      </c>
    </row>
    <row r="96" spans="1:13">
      <c r="A96" s="37">
        <f t="shared" si="12"/>
        <v>3.877176565244941</v>
      </c>
      <c r="B96" s="37">
        <f t="shared" si="13"/>
        <v>2.1574473781232655</v>
      </c>
      <c r="C96" s="31">
        <f t="shared" si="21"/>
        <v>50</v>
      </c>
      <c r="D96" s="31">
        <f t="shared" si="10"/>
        <v>50</v>
      </c>
      <c r="E96" s="32">
        <f t="shared" si="19"/>
        <v>0.25</v>
      </c>
      <c r="F96" s="32">
        <f t="shared" si="22"/>
        <v>0.3</v>
      </c>
      <c r="G96" s="32">
        <v>0.14000000000000001</v>
      </c>
      <c r="H96" s="33">
        <f t="shared" si="14"/>
        <v>0.30833333333333335</v>
      </c>
      <c r="I96" s="33">
        <f t="shared" si="15"/>
        <v>0.15833333333333335</v>
      </c>
      <c r="J96" s="33">
        <f t="shared" si="16"/>
        <v>0.62108564778749786</v>
      </c>
      <c r="K96" s="33">
        <f t="shared" si="17"/>
        <v>0.56290292839204015</v>
      </c>
      <c r="L96">
        <f t="shared" si="18"/>
        <v>3.877176565244941</v>
      </c>
    </row>
    <row r="97" spans="1:13">
      <c r="A97" s="37">
        <f t="shared" si="12"/>
        <v>4.014299845110358</v>
      </c>
      <c r="B97" s="37">
        <f t="shared" si="13"/>
        <v>2.0537718027265157</v>
      </c>
      <c r="C97" s="31">
        <f t="shared" si="21"/>
        <v>50</v>
      </c>
      <c r="D97" s="31">
        <f t="shared" si="10"/>
        <v>50</v>
      </c>
      <c r="E97" s="32">
        <f t="shared" si="19"/>
        <v>0.25</v>
      </c>
      <c r="F97" s="32">
        <f t="shared" si="22"/>
        <v>0.3</v>
      </c>
      <c r="G97" s="32">
        <v>0.16</v>
      </c>
      <c r="H97" s="33">
        <f t="shared" si="14"/>
        <v>0.34166666666666673</v>
      </c>
      <c r="I97" s="33">
        <f t="shared" si="15"/>
        <v>0.19166666666666674</v>
      </c>
      <c r="J97" s="33">
        <f t="shared" si="16"/>
        <v>0.63369911990636862</v>
      </c>
      <c r="K97" s="33">
        <f t="shared" si="17"/>
        <v>0.57599834100218872</v>
      </c>
      <c r="L97">
        <f t="shared" si="18"/>
        <v>4.014299845110358</v>
      </c>
    </row>
    <row r="98" spans="1:13">
      <c r="A98" s="37">
        <f t="shared" si="12"/>
        <v>4.1538671498308837</v>
      </c>
      <c r="B98" s="37">
        <f t="shared" si="13"/>
        <v>1.9537412414858863</v>
      </c>
      <c r="C98" s="31">
        <f t="shared" si="21"/>
        <v>50</v>
      </c>
      <c r="D98" s="31">
        <f t="shared" si="10"/>
        <v>50</v>
      </c>
      <c r="E98" s="32">
        <f t="shared" si="19"/>
        <v>0.25</v>
      </c>
      <c r="F98" s="32">
        <f t="shared" si="22"/>
        <v>0.3</v>
      </c>
      <c r="G98" s="32">
        <v>0.18</v>
      </c>
      <c r="H98" s="33">
        <f t="shared" si="14"/>
        <v>0.375</v>
      </c>
      <c r="I98" s="33">
        <f t="shared" si="15"/>
        <v>0.22500000000000001</v>
      </c>
      <c r="J98" s="33">
        <f t="shared" si="16"/>
        <v>0.64616976667272374</v>
      </c>
      <c r="K98" s="33">
        <f t="shared" si="17"/>
        <v>0.58901036286872965</v>
      </c>
      <c r="L98">
        <f t="shared" si="18"/>
        <v>4.1538671498308837</v>
      </c>
    </row>
    <row r="99" spans="1:13">
      <c r="A99" s="37">
        <f t="shared" si="12"/>
        <v>4.2958291560445794</v>
      </c>
      <c r="B99" s="37">
        <f t="shared" si="13"/>
        <v>1.8573003810802788</v>
      </c>
      <c r="C99" s="31">
        <f t="shared" si="21"/>
        <v>50</v>
      </c>
      <c r="D99" s="31">
        <f t="shared" si="10"/>
        <v>50</v>
      </c>
      <c r="E99" s="32">
        <f t="shared" si="19"/>
        <v>0.25</v>
      </c>
      <c r="F99" s="32">
        <f t="shared" si="22"/>
        <v>0.3</v>
      </c>
      <c r="G99" s="32">
        <v>0.2</v>
      </c>
      <c r="H99" s="33">
        <f t="shared" si="14"/>
        <v>0.40833333333333333</v>
      </c>
      <c r="I99" s="33">
        <f t="shared" si="15"/>
        <v>0.2583333333333333</v>
      </c>
      <c r="J99" s="33">
        <f t="shared" si="16"/>
        <v>0.6584855148307418</v>
      </c>
      <c r="K99" s="33">
        <f t="shared" si="17"/>
        <v>0.60192516858946299</v>
      </c>
      <c r="L99">
        <f t="shared" si="18"/>
        <v>4.2958291560445794</v>
      </c>
    </row>
    <row r="100" spans="1:13">
      <c r="A100" s="37">
        <f t="shared" si="12"/>
        <v>3.2915422489962332</v>
      </c>
      <c r="B100" s="37">
        <f t="shared" si="13"/>
        <v>2.6704322736903094</v>
      </c>
      <c r="C100" s="34">
        <f t="shared" si="21"/>
        <v>50</v>
      </c>
      <c r="D100" s="34">
        <f t="shared" si="10"/>
        <v>50</v>
      </c>
      <c r="E100" s="35">
        <f t="shared" si="19"/>
        <v>0.25</v>
      </c>
      <c r="F100" s="35">
        <f t="shared" si="22"/>
        <v>0.3</v>
      </c>
      <c r="G100" s="35">
        <f>G$36</f>
        <v>0.05</v>
      </c>
      <c r="H100" s="36">
        <f t="shared" si="14"/>
        <v>0.15833333333333335</v>
      </c>
      <c r="I100" s="36">
        <f t="shared" si="15"/>
        <v>8.3333333333333592E-3</v>
      </c>
      <c r="J100" s="36">
        <f t="shared" si="16"/>
        <v>0.56290292839204015</v>
      </c>
      <c r="K100" s="36">
        <f t="shared" si="17"/>
        <v>0.50332448052551693</v>
      </c>
      <c r="L100">
        <f t="shared" si="18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workbookViewId="0">
      <pane xSplit="10" ySplit="28" topLeftCell="K31" activePane="bottomRight" state="frozenSplit"/>
      <selection pane="topRight" activeCell="J3" sqref="J3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 t="shared" ref="A41:A72" si="0">IF($B$35=2,-10,L41)</f>
        <v>2.1399849716016441E-89</v>
      </c>
      <c r="B41" s="37">
        <f t="shared" ref="B41:B72" si="1">IF($B$35=1,-10,L41+EXP(-G41*E41)*D41-C41)</f>
        <v>46.878890024694073</v>
      </c>
      <c r="C41" s="13">
        <v>2.5</v>
      </c>
      <c r="D41" s="13">
        <f t="shared" ref="D41:G52" si="2">D$36</f>
        <v>50</v>
      </c>
      <c r="E41" s="14">
        <f t="shared" si="2"/>
        <v>0.25</v>
      </c>
      <c r="F41" s="14">
        <f t="shared" si="2"/>
        <v>0.3</v>
      </c>
      <c r="G41" s="14">
        <f t="shared" si="2"/>
        <v>0.05</v>
      </c>
      <c r="H41" s="15">
        <f t="shared" ref="H41:H72" si="3">(LN(C41/D41)+(G41+(F41^2)/2)*E41)/(F41*SQRT(E41))</f>
        <v>-19.813215157026605</v>
      </c>
      <c r="I41" s="15">
        <f t="shared" ref="I41:I72" si="4">H41-(F41*SQRT(E41))</f>
        <v>-19.963215157026603</v>
      </c>
      <c r="J41" s="15">
        <f t="shared" ref="J41:J72" si="5">NORMSDIST(H41)</f>
        <v>1.1449221511828045E-87</v>
      </c>
      <c r="K41" s="15">
        <f t="shared" ref="K41:K72" si="6">NORMSDIST(I41)</f>
        <v>5.753279441518989E-89</v>
      </c>
      <c r="L41">
        <f t="shared" ref="L41:L72" si="7">C41*J41-D41*EXP(-G41*E41)*K41</f>
        <v>2.1399849716016441E-89</v>
      </c>
      <c r="M41" s="7"/>
    </row>
    <row r="42" spans="1:13">
      <c r="A42" s="37">
        <f t="shared" si="0"/>
        <v>2.7858906538015371E-27</v>
      </c>
      <c r="B42" s="37">
        <f t="shared" si="1"/>
        <v>39.378890024694073</v>
      </c>
      <c r="C42" s="13">
        <v>10</v>
      </c>
      <c r="D42" s="13">
        <f t="shared" si="2"/>
        <v>50</v>
      </c>
      <c r="E42" s="14">
        <f t="shared" si="2"/>
        <v>0.25</v>
      </c>
      <c r="F42" s="14">
        <f t="shared" si="2"/>
        <v>0.3</v>
      </c>
      <c r="G42" s="14">
        <f t="shared" si="2"/>
        <v>0.05</v>
      </c>
      <c r="H42" s="15">
        <f t="shared" si="3"/>
        <v>-10.571252749560669</v>
      </c>
      <c r="I42" s="15">
        <f t="shared" si="4"/>
        <v>-10.721252749560669</v>
      </c>
      <c r="J42" s="15">
        <f t="shared" si="5"/>
        <v>2.025236860830104E-26</v>
      </c>
      <c r="K42" s="15">
        <f t="shared" si="6"/>
        <v>4.0450037521969662E-27</v>
      </c>
      <c r="L42">
        <f t="shared" si="7"/>
        <v>2.7858906538015371E-27</v>
      </c>
      <c r="M42" s="7"/>
    </row>
    <row r="43" spans="1:13">
      <c r="A43" s="37">
        <f t="shared" si="0"/>
        <v>6.2653438181277994E-10</v>
      </c>
      <c r="B43" s="37">
        <f t="shared" si="1"/>
        <v>29.378890025320608</v>
      </c>
      <c r="C43" s="13">
        <v>20</v>
      </c>
      <c r="D43" s="13">
        <f t="shared" si="2"/>
        <v>50</v>
      </c>
      <c r="E43" s="14">
        <f t="shared" si="2"/>
        <v>0.25</v>
      </c>
      <c r="F43" s="14">
        <f t="shared" si="2"/>
        <v>0.3</v>
      </c>
      <c r="G43" s="14">
        <f t="shared" si="2"/>
        <v>0.05</v>
      </c>
      <c r="H43" s="15">
        <f t="shared" si="3"/>
        <v>-5.9502715458277002</v>
      </c>
      <c r="I43" s="15">
        <f t="shared" si="4"/>
        <v>-6.1002715458277006</v>
      </c>
      <c r="J43" s="15">
        <f t="shared" si="5"/>
        <v>1.3384899163021361E-9</v>
      </c>
      <c r="K43" s="15">
        <f t="shared" si="6"/>
        <v>5.2944211445732898E-10</v>
      </c>
      <c r="L43">
        <f t="shared" si="7"/>
        <v>6.2653438181277994E-10</v>
      </c>
      <c r="M43" s="7"/>
    </row>
    <row r="44" spans="1:13">
      <c r="A44" s="37">
        <f t="shared" si="0"/>
        <v>6.7359476502566393E-4</v>
      </c>
      <c r="B44" s="37">
        <f t="shared" si="1"/>
        <v>19.379563619459098</v>
      </c>
      <c r="C44" s="13">
        <v>30</v>
      </c>
      <c r="D44" s="13">
        <f t="shared" si="2"/>
        <v>50</v>
      </c>
      <c r="E44" s="14">
        <f t="shared" si="2"/>
        <v>0.25</v>
      </c>
      <c r="F44" s="14">
        <f t="shared" si="2"/>
        <v>0.3</v>
      </c>
      <c r="G44" s="14">
        <f t="shared" si="2"/>
        <v>0.05</v>
      </c>
      <c r="H44" s="15">
        <f t="shared" si="3"/>
        <v>-3.2471708251066049</v>
      </c>
      <c r="I44" s="15">
        <f t="shared" si="4"/>
        <v>-3.3971708251066048</v>
      </c>
      <c r="J44" s="15">
        <f t="shared" si="5"/>
        <v>5.8279203914901601E-4</v>
      </c>
      <c r="K44" s="15">
        <f t="shared" si="6"/>
        <v>3.4043224546032036E-4</v>
      </c>
      <c r="L44">
        <f t="shared" si="7"/>
        <v>6.7359476502566393E-4</v>
      </c>
      <c r="M44" s="7"/>
    </row>
    <row r="45" spans="1:13">
      <c r="A45" s="37">
        <f t="shared" si="0"/>
        <v>0.24166228771386855</v>
      </c>
      <c r="B45" s="37">
        <f t="shared" si="1"/>
        <v>9.6205523124079377</v>
      </c>
      <c r="C45" s="13">
        <v>40</v>
      </c>
      <c r="D45" s="13">
        <f t="shared" si="2"/>
        <v>50</v>
      </c>
      <c r="E45" s="14">
        <f t="shared" si="2"/>
        <v>0.25</v>
      </c>
      <c r="F45" s="14">
        <f t="shared" si="2"/>
        <v>0.3</v>
      </c>
      <c r="G45" s="14">
        <f t="shared" si="2"/>
        <v>0.05</v>
      </c>
      <c r="H45" s="15">
        <f t="shared" si="3"/>
        <v>-1.3292903420947315</v>
      </c>
      <c r="I45" s="15">
        <f t="shared" si="4"/>
        <v>-1.4792903420947314</v>
      </c>
      <c r="J45" s="15">
        <f t="shared" si="5"/>
        <v>9.1876099671062805E-2</v>
      </c>
      <c r="K45" s="15">
        <f t="shared" si="6"/>
        <v>6.9531366489032687E-2</v>
      </c>
      <c r="L45">
        <f t="shared" si="7"/>
        <v>0.24166228771386855</v>
      </c>
      <c r="M45" s="7"/>
    </row>
    <row r="46" spans="1:13">
      <c r="A46" s="37">
        <f t="shared" si="0"/>
        <v>3.2915422489962332</v>
      </c>
      <c r="B46" s="37">
        <f t="shared" si="1"/>
        <v>2.6704322736903094</v>
      </c>
      <c r="C46" s="13">
        <v>50</v>
      </c>
      <c r="D46" s="13">
        <f t="shared" si="2"/>
        <v>50</v>
      </c>
      <c r="E46" s="14">
        <f t="shared" si="2"/>
        <v>0.25</v>
      </c>
      <c r="F46" s="14">
        <f t="shared" si="2"/>
        <v>0.3</v>
      </c>
      <c r="G46" s="14">
        <f t="shared" si="2"/>
        <v>0.05</v>
      </c>
      <c r="H46" s="15">
        <f t="shared" si="3"/>
        <v>0.15833333333333335</v>
      </c>
      <c r="I46" s="15">
        <f t="shared" si="4"/>
        <v>8.3333333333333592E-3</v>
      </c>
      <c r="J46" s="15">
        <f t="shared" si="5"/>
        <v>0.56290292839204015</v>
      </c>
      <c r="K46" s="15">
        <f t="shared" si="6"/>
        <v>0.50332448052551693</v>
      </c>
      <c r="L46">
        <f t="shared" si="7"/>
        <v>3.2915422489962332</v>
      </c>
      <c r="M46" s="7"/>
    </row>
    <row r="47" spans="1:13">
      <c r="A47" s="37">
        <f t="shared" si="0"/>
        <v>10.993047399764173</v>
      </c>
      <c r="B47" s="37">
        <f t="shared" si="1"/>
        <v>0.3719374244582454</v>
      </c>
      <c r="C47" s="13">
        <v>60</v>
      </c>
      <c r="D47" s="13">
        <f t="shared" si="2"/>
        <v>50</v>
      </c>
      <c r="E47" s="14">
        <f t="shared" si="2"/>
        <v>0.25</v>
      </c>
      <c r="F47" s="14">
        <f t="shared" si="2"/>
        <v>0.3</v>
      </c>
      <c r="G47" s="14">
        <f t="shared" si="2"/>
        <v>0.05</v>
      </c>
      <c r="H47" s="15">
        <f t="shared" si="3"/>
        <v>1.373810378626364</v>
      </c>
      <c r="I47" s="15">
        <f t="shared" si="4"/>
        <v>1.2238103786263641</v>
      </c>
      <c r="J47" s="15">
        <f t="shared" si="5"/>
        <v>0.91524972088670276</v>
      </c>
      <c r="K47" s="15">
        <f t="shared" si="6"/>
        <v>0.88948811590282628</v>
      </c>
      <c r="L47">
        <f t="shared" si="7"/>
        <v>10.993047399764173</v>
      </c>
      <c r="M47" s="7"/>
    </row>
    <row r="48" spans="1:13">
      <c r="A48" s="37">
        <f t="shared" si="0"/>
        <v>20.650913609180172</v>
      </c>
      <c r="B48" s="37">
        <f t="shared" si="1"/>
        <v>2.9803633874252E-2</v>
      </c>
      <c r="C48" s="13">
        <v>70</v>
      </c>
      <c r="D48" s="13">
        <f t="shared" si="2"/>
        <v>50</v>
      </c>
      <c r="E48" s="14">
        <f t="shared" si="2"/>
        <v>0.25</v>
      </c>
      <c r="F48" s="14">
        <f t="shared" si="2"/>
        <v>0.3</v>
      </c>
      <c r="G48" s="14">
        <f t="shared" si="2"/>
        <v>0.05</v>
      </c>
      <c r="H48" s="15">
        <f t="shared" si="3"/>
        <v>2.4014815774747529</v>
      </c>
      <c r="I48" s="15">
        <f t="shared" si="4"/>
        <v>2.251481577474753</v>
      </c>
      <c r="J48" s="15">
        <f t="shared" si="5"/>
        <v>0.9918355843756731</v>
      </c>
      <c r="K48" s="15">
        <f t="shared" si="6"/>
        <v>0.98782247378836541</v>
      </c>
      <c r="L48">
        <f t="shared" si="7"/>
        <v>20.650913609180172</v>
      </c>
      <c r="M48" s="7"/>
    </row>
    <row r="49" spans="1:13">
      <c r="A49" s="37">
        <f t="shared" si="0"/>
        <v>30.622747335428642</v>
      </c>
      <c r="B49" s="37">
        <f t="shared" si="1"/>
        <v>1.6373601227144263E-3</v>
      </c>
      <c r="C49" s="13">
        <v>80</v>
      </c>
      <c r="D49" s="13">
        <f t="shared" si="2"/>
        <v>50</v>
      </c>
      <c r="E49" s="14">
        <f t="shared" si="2"/>
        <v>0.25</v>
      </c>
      <c r="F49" s="14">
        <f t="shared" si="2"/>
        <v>0.3</v>
      </c>
      <c r="G49" s="14">
        <f t="shared" si="2"/>
        <v>0.05</v>
      </c>
      <c r="H49" s="15">
        <f t="shared" si="3"/>
        <v>3.2916908616382377</v>
      </c>
      <c r="I49" s="15">
        <f t="shared" si="4"/>
        <v>3.1416908616382377</v>
      </c>
      <c r="J49" s="15">
        <f t="shared" si="5"/>
        <v>0.99950206492291871</v>
      </c>
      <c r="K49" s="15">
        <f t="shared" si="6"/>
        <v>0.99916012356153638</v>
      </c>
      <c r="L49">
        <f t="shared" si="7"/>
        <v>30.622747335428642</v>
      </c>
      <c r="M49" s="7"/>
    </row>
    <row r="50" spans="1:13">
      <c r="A50" s="37">
        <f t="shared" si="0"/>
        <v>40.621180641214835</v>
      </c>
      <c r="B50" s="37">
        <f t="shared" si="1"/>
        <v>7.0665908907585617E-5</v>
      </c>
      <c r="C50" s="13">
        <v>90</v>
      </c>
      <c r="D50" s="13">
        <f t="shared" si="2"/>
        <v>50</v>
      </c>
      <c r="E50" s="14">
        <f t="shared" si="2"/>
        <v>0.25</v>
      </c>
      <c r="F50" s="14">
        <f t="shared" si="2"/>
        <v>0.3</v>
      </c>
      <c r="G50" s="14">
        <f t="shared" si="2"/>
        <v>0.05</v>
      </c>
      <c r="H50" s="15">
        <f t="shared" si="3"/>
        <v>4.0769110993474609</v>
      </c>
      <c r="I50" s="15">
        <f t="shared" si="4"/>
        <v>3.926911099347461</v>
      </c>
      <c r="J50" s="15">
        <f t="shared" si="5"/>
        <v>0.99997718103418032</v>
      </c>
      <c r="K50" s="15">
        <f t="shared" si="6"/>
        <v>0.99995697811693174</v>
      </c>
      <c r="L50">
        <f t="shared" si="7"/>
        <v>40.621180641214835</v>
      </c>
      <c r="M50" s="7"/>
    </row>
    <row r="51" spans="1:13">
      <c r="A51" s="37">
        <f t="shared" si="0"/>
        <v>50.621112608551648</v>
      </c>
      <c r="B51" s="37">
        <f t="shared" si="1"/>
        <v>2.6332457139233156E-6</v>
      </c>
      <c r="C51" s="13">
        <v>100</v>
      </c>
      <c r="D51" s="13">
        <f t="shared" si="2"/>
        <v>50</v>
      </c>
      <c r="E51" s="14">
        <f t="shared" si="2"/>
        <v>0.25</v>
      </c>
      <c r="F51" s="14">
        <f t="shared" si="2"/>
        <v>0.3</v>
      </c>
      <c r="G51" s="14">
        <f t="shared" si="2"/>
        <v>0.05</v>
      </c>
      <c r="H51" s="15">
        <f t="shared" si="3"/>
        <v>4.7793145370663028</v>
      </c>
      <c r="I51" s="15">
        <f t="shared" si="4"/>
        <v>4.6293145370663025</v>
      </c>
      <c r="J51" s="15">
        <f t="shared" si="5"/>
        <v>0.99999912053068818</v>
      </c>
      <c r="K51" s="15">
        <f t="shared" si="6"/>
        <v>0.99999816560929444</v>
      </c>
      <c r="L51">
        <f t="shared" si="7"/>
        <v>50.621112608551648</v>
      </c>
      <c r="M51" s="7"/>
    </row>
    <row r="52" spans="1:13">
      <c r="A52" s="37">
        <f t="shared" si="0"/>
        <v>3.2915422489962332</v>
      </c>
      <c r="B52" s="37">
        <f t="shared" si="1"/>
        <v>2.6704322736903094</v>
      </c>
      <c r="C52" s="16">
        <f t="shared" ref="C52:C83" si="8">C$36</f>
        <v>50</v>
      </c>
      <c r="D52" s="16">
        <f t="shared" si="2"/>
        <v>50</v>
      </c>
      <c r="E52" s="17">
        <f t="shared" si="2"/>
        <v>0.25</v>
      </c>
      <c r="F52" s="17">
        <f t="shared" si="2"/>
        <v>0.3</v>
      </c>
      <c r="G52" s="17">
        <f t="shared" si="2"/>
        <v>0.05</v>
      </c>
      <c r="H52" s="18">
        <f t="shared" si="3"/>
        <v>0.15833333333333335</v>
      </c>
      <c r="I52" s="18">
        <f t="shared" si="4"/>
        <v>8.3333333333333592E-3</v>
      </c>
      <c r="J52" s="18">
        <f t="shared" si="5"/>
        <v>0.56290292839204015</v>
      </c>
      <c r="K52" s="18">
        <f t="shared" si="6"/>
        <v>0.50332448052551693</v>
      </c>
      <c r="L52">
        <f t="shared" si="7"/>
        <v>3.2915422489962332</v>
      </c>
      <c r="M52" s="7"/>
    </row>
    <row r="53" spans="1:13">
      <c r="A53" s="37">
        <f t="shared" si="0"/>
        <v>47.531055498765298</v>
      </c>
      <c r="B53" s="37">
        <f t="shared" si="1"/>
        <v>0</v>
      </c>
      <c r="C53" s="19">
        <f t="shared" si="8"/>
        <v>50</v>
      </c>
      <c r="D53" s="19">
        <v>2.5</v>
      </c>
      <c r="E53" s="20">
        <f t="shared" ref="E53:G64" si="9">E$36</f>
        <v>0.25</v>
      </c>
      <c r="F53" s="20">
        <f t="shared" si="9"/>
        <v>0.3</v>
      </c>
      <c r="G53" s="20">
        <f t="shared" si="9"/>
        <v>0.05</v>
      </c>
      <c r="H53" s="21">
        <f t="shared" si="3"/>
        <v>20.129881823693275</v>
      </c>
      <c r="I53" s="21">
        <f t="shared" si="4"/>
        <v>19.979881823693276</v>
      </c>
      <c r="J53" s="21">
        <f t="shared" si="5"/>
        <v>1</v>
      </c>
      <c r="K53" s="21">
        <f t="shared" si="6"/>
        <v>1</v>
      </c>
      <c r="L53">
        <f t="shared" si="7"/>
        <v>47.531055498765298</v>
      </c>
    </row>
    <row r="54" spans="1:13">
      <c r="A54" s="37">
        <f t="shared" si="0"/>
        <v>40.124221995061184</v>
      </c>
      <c r="B54" s="37">
        <f t="shared" si="1"/>
        <v>0</v>
      </c>
      <c r="C54" s="19">
        <f t="shared" si="8"/>
        <v>50</v>
      </c>
      <c r="D54" s="19">
        <v>10</v>
      </c>
      <c r="E54" s="20">
        <f t="shared" si="9"/>
        <v>0.25</v>
      </c>
      <c r="F54" s="20">
        <f t="shared" si="9"/>
        <v>0.3</v>
      </c>
      <c r="G54" s="20">
        <f t="shared" si="9"/>
        <v>0.05</v>
      </c>
      <c r="H54" s="21">
        <f t="shared" si="3"/>
        <v>10.887919416227335</v>
      </c>
      <c r="I54" s="21">
        <f t="shared" si="4"/>
        <v>10.737919416227335</v>
      </c>
      <c r="J54" s="21">
        <f t="shared" si="5"/>
        <v>1</v>
      </c>
      <c r="K54" s="21">
        <f t="shared" si="6"/>
        <v>1</v>
      </c>
      <c r="L54">
        <f t="shared" si="7"/>
        <v>40.124221995061184</v>
      </c>
    </row>
    <row r="55" spans="1:13">
      <c r="A55" s="37">
        <f t="shared" si="0"/>
        <v>30.24844399033751</v>
      </c>
      <c r="B55" s="37">
        <f t="shared" si="1"/>
        <v>2.1513812953344313E-10</v>
      </c>
      <c r="C55" s="19">
        <f t="shared" si="8"/>
        <v>50</v>
      </c>
      <c r="D55" s="19">
        <v>20</v>
      </c>
      <c r="E55" s="20">
        <f t="shared" si="9"/>
        <v>0.25</v>
      </c>
      <c r="F55" s="20">
        <f t="shared" si="9"/>
        <v>0.3</v>
      </c>
      <c r="G55" s="20">
        <f t="shared" si="9"/>
        <v>0.05</v>
      </c>
      <c r="H55" s="21">
        <f t="shared" si="3"/>
        <v>6.2669382124943676</v>
      </c>
      <c r="I55" s="21">
        <f t="shared" si="4"/>
        <v>6.1169382124943672</v>
      </c>
      <c r="J55" s="21">
        <f t="shared" si="5"/>
        <v>0.99999999981589194</v>
      </c>
      <c r="K55" s="21">
        <f t="shared" si="6"/>
        <v>0.9999999995230483</v>
      </c>
      <c r="L55">
        <f t="shared" si="7"/>
        <v>30.24844399033751</v>
      </c>
    </row>
    <row r="56" spans="1:13">
      <c r="A56" s="37">
        <f t="shared" si="0"/>
        <v>20.373018038791681</v>
      </c>
      <c r="B56" s="37">
        <f t="shared" si="1"/>
        <v>3.5205360812540221E-4</v>
      </c>
      <c r="C56" s="19">
        <f t="shared" si="8"/>
        <v>50</v>
      </c>
      <c r="D56" s="19">
        <v>30</v>
      </c>
      <c r="E56" s="20">
        <f t="shared" si="9"/>
        <v>0.25</v>
      </c>
      <c r="F56" s="20">
        <f t="shared" si="9"/>
        <v>0.3</v>
      </c>
      <c r="G56" s="20">
        <f t="shared" si="9"/>
        <v>0.05</v>
      </c>
      <c r="H56" s="21">
        <f t="shared" si="3"/>
        <v>3.5638374917732718</v>
      </c>
      <c r="I56" s="21">
        <f t="shared" si="4"/>
        <v>3.4138374917732719</v>
      </c>
      <c r="J56" s="21">
        <f t="shared" si="5"/>
        <v>0.99981726386528602</v>
      </c>
      <c r="K56" s="21">
        <f t="shared" si="6"/>
        <v>0.99967972614953893</v>
      </c>
      <c r="L56">
        <f t="shared" si="7"/>
        <v>20.373018038791681</v>
      </c>
    </row>
    <row r="57" spans="1:13">
      <c r="A57" s="37">
        <f t="shared" si="0"/>
        <v>10.662413217734617</v>
      </c>
      <c r="B57" s="37">
        <f t="shared" si="1"/>
        <v>0.16552523748987369</v>
      </c>
      <c r="C57" s="19">
        <f t="shared" si="8"/>
        <v>50</v>
      </c>
      <c r="D57" s="19">
        <v>40</v>
      </c>
      <c r="E57" s="20">
        <f t="shared" si="9"/>
        <v>0.25</v>
      </c>
      <c r="F57" s="20">
        <f t="shared" si="9"/>
        <v>0.3</v>
      </c>
      <c r="G57" s="20">
        <f t="shared" si="9"/>
        <v>0.05</v>
      </c>
      <c r="H57" s="21">
        <f t="shared" si="3"/>
        <v>1.6459570087613984</v>
      </c>
      <c r="I57" s="21">
        <f t="shared" si="4"/>
        <v>1.4959570087613985</v>
      </c>
      <c r="J57" s="21">
        <f t="shared" si="5"/>
        <v>0.95011369476285523</v>
      </c>
      <c r="K57" s="21">
        <f t="shared" si="6"/>
        <v>0.93266757064565076</v>
      </c>
      <c r="L57">
        <f t="shared" si="7"/>
        <v>10.662413217734617</v>
      </c>
    </row>
    <row r="58" spans="1:13">
      <c r="A58" s="37">
        <f t="shared" si="0"/>
        <v>3.2915422489962332</v>
      </c>
      <c r="B58" s="37">
        <f t="shared" si="1"/>
        <v>2.6704322736903094</v>
      </c>
      <c r="C58" s="19">
        <f t="shared" si="8"/>
        <v>50</v>
      </c>
      <c r="D58" s="19">
        <v>50</v>
      </c>
      <c r="E58" s="20">
        <f t="shared" si="9"/>
        <v>0.25</v>
      </c>
      <c r="F58" s="20">
        <f t="shared" si="9"/>
        <v>0.3</v>
      </c>
      <c r="G58" s="20">
        <f t="shared" si="9"/>
        <v>0.05</v>
      </c>
      <c r="H58" s="21">
        <f t="shared" si="3"/>
        <v>0.15833333333333335</v>
      </c>
      <c r="I58" s="21">
        <f t="shared" si="4"/>
        <v>8.3333333333333592E-3</v>
      </c>
      <c r="J58" s="21">
        <f t="shared" si="5"/>
        <v>0.56290292839204015</v>
      </c>
      <c r="K58" s="21">
        <f t="shared" si="6"/>
        <v>0.50332448052551693</v>
      </c>
      <c r="L58">
        <f t="shared" si="7"/>
        <v>3.2915422489962332</v>
      </c>
    </row>
    <row r="59" spans="1:13">
      <c r="A59" s="37">
        <f t="shared" si="0"/>
        <v>0.52458160832064671</v>
      </c>
      <c r="B59" s="37">
        <f t="shared" si="1"/>
        <v>9.7792496379535336</v>
      </c>
      <c r="C59" s="19">
        <f t="shared" si="8"/>
        <v>50</v>
      </c>
      <c r="D59" s="19">
        <v>60</v>
      </c>
      <c r="E59" s="20">
        <f t="shared" si="9"/>
        <v>0.25</v>
      </c>
      <c r="F59" s="20">
        <f t="shared" si="9"/>
        <v>0.3</v>
      </c>
      <c r="G59" s="20">
        <f t="shared" si="9"/>
        <v>0.05</v>
      </c>
      <c r="H59" s="21">
        <f t="shared" si="3"/>
        <v>-1.0571437119596974</v>
      </c>
      <c r="I59" s="21">
        <f t="shared" si="4"/>
        <v>-1.2071437119596973</v>
      </c>
      <c r="J59" s="21">
        <f t="shared" si="5"/>
        <v>0.14522300212809358</v>
      </c>
      <c r="K59" s="21">
        <f t="shared" si="6"/>
        <v>0.11368840164145577</v>
      </c>
      <c r="L59">
        <f t="shared" si="7"/>
        <v>0.52458160832064671</v>
      </c>
    </row>
    <row r="60" spans="1:13">
      <c r="A60" s="37">
        <f t="shared" si="0"/>
        <v>4.8176191297563009E-2</v>
      </c>
      <c r="B60" s="37">
        <f t="shared" si="1"/>
        <v>19.178622225869262</v>
      </c>
      <c r="C60" s="19">
        <f t="shared" si="8"/>
        <v>50</v>
      </c>
      <c r="D60" s="19">
        <v>70</v>
      </c>
      <c r="E60" s="20">
        <f t="shared" si="9"/>
        <v>0.25</v>
      </c>
      <c r="F60" s="20">
        <f t="shared" si="9"/>
        <v>0.3</v>
      </c>
      <c r="G60" s="20">
        <f t="shared" si="9"/>
        <v>0.05</v>
      </c>
      <c r="H60" s="21">
        <f t="shared" si="3"/>
        <v>-2.084814910808086</v>
      </c>
      <c r="I60" s="21">
        <f t="shared" si="4"/>
        <v>-2.2348149108080859</v>
      </c>
      <c r="J60" s="21">
        <f t="shared" si="5"/>
        <v>1.8543052350523448E-2</v>
      </c>
      <c r="K60" s="21">
        <f t="shared" si="6"/>
        <v>1.2714751265875512E-2</v>
      </c>
      <c r="L60">
        <f t="shared" si="7"/>
        <v>4.8176191297563009E-2</v>
      </c>
    </row>
    <row r="61" spans="1:13">
      <c r="A61" s="37">
        <f t="shared" si="0"/>
        <v>3.0086050137633213E-3</v>
      </c>
      <c r="B61" s="37">
        <f t="shared" si="1"/>
        <v>29.009232644524275</v>
      </c>
      <c r="C61" s="19">
        <f t="shared" si="8"/>
        <v>50</v>
      </c>
      <c r="D61" s="19">
        <v>80</v>
      </c>
      <c r="E61" s="20">
        <f t="shared" si="9"/>
        <v>0.25</v>
      </c>
      <c r="F61" s="20">
        <f t="shared" si="9"/>
        <v>0.3</v>
      </c>
      <c r="G61" s="20">
        <f t="shared" si="9"/>
        <v>0.05</v>
      </c>
      <c r="H61" s="21">
        <f t="shared" si="3"/>
        <v>-2.9750241949715708</v>
      </c>
      <c r="I61" s="21">
        <f t="shared" si="4"/>
        <v>-3.1250241949715707</v>
      </c>
      <c r="J61" s="21">
        <f t="shared" si="5"/>
        <v>1.4648271996577922E-3</v>
      </c>
      <c r="K61" s="21">
        <f t="shared" si="6"/>
        <v>8.8895217842588359E-4</v>
      </c>
      <c r="L61">
        <f t="shared" si="7"/>
        <v>3.0086050137633213E-3</v>
      </c>
    </row>
    <row r="62" spans="1:13">
      <c r="A62" s="37">
        <f t="shared" si="0"/>
        <v>1.4610198856632953E-4</v>
      </c>
      <c r="B62" s="37">
        <f t="shared" si="1"/>
        <v>38.882148146437899</v>
      </c>
      <c r="C62" s="19">
        <f t="shared" si="8"/>
        <v>50</v>
      </c>
      <c r="D62" s="19">
        <v>90</v>
      </c>
      <c r="E62" s="20">
        <f t="shared" si="9"/>
        <v>0.25</v>
      </c>
      <c r="F62" s="20">
        <f t="shared" si="9"/>
        <v>0.3</v>
      </c>
      <c r="G62" s="20">
        <f t="shared" si="9"/>
        <v>0.05</v>
      </c>
      <c r="H62" s="21">
        <f t="shared" si="3"/>
        <v>-3.7602444326807927</v>
      </c>
      <c r="I62" s="21">
        <f t="shared" si="4"/>
        <v>-3.9102444326807926</v>
      </c>
      <c r="J62" s="21">
        <f t="shared" si="5"/>
        <v>8.4873706999277765E-5</v>
      </c>
      <c r="K62" s="21">
        <f t="shared" si="6"/>
        <v>4.6101384612695639E-5</v>
      </c>
      <c r="L62">
        <f t="shared" si="7"/>
        <v>1.4610198856632953E-4</v>
      </c>
    </row>
    <row r="63" spans="1:13">
      <c r="A63" s="37">
        <f t="shared" si="0"/>
        <v>6.0661641144032932E-6</v>
      </c>
      <c r="B63" s="37">
        <f t="shared" si="1"/>
        <v>48.757786115552264</v>
      </c>
      <c r="C63" s="19">
        <f t="shared" si="8"/>
        <v>50</v>
      </c>
      <c r="D63" s="19">
        <v>100</v>
      </c>
      <c r="E63" s="20">
        <f t="shared" si="9"/>
        <v>0.25</v>
      </c>
      <c r="F63" s="20">
        <f t="shared" si="9"/>
        <v>0.3</v>
      </c>
      <c r="G63" s="20">
        <f t="shared" si="9"/>
        <v>0.05</v>
      </c>
      <c r="H63" s="21">
        <f t="shared" si="3"/>
        <v>-4.4626478703996355</v>
      </c>
      <c r="I63" s="21">
        <f t="shared" si="4"/>
        <v>-4.6126478703996359</v>
      </c>
      <c r="J63" s="21">
        <f t="shared" si="5"/>
        <v>4.0476513085696553E-6</v>
      </c>
      <c r="K63" s="21">
        <f t="shared" si="6"/>
        <v>1.9878575765464035E-6</v>
      </c>
      <c r="L63">
        <f t="shared" si="7"/>
        <v>6.0661641144032932E-6</v>
      </c>
    </row>
    <row r="64" spans="1:13">
      <c r="A64" s="37">
        <f t="shared" si="0"/>
        <v>3.2915422489962332</v>
      </c>
      <c r="B64" s="37">
        <f t="shared" si="1"/>
        <v>2.6704322736903094</v>
      </c>
      <c r="C64" s="22">
        <f t="shared" si="8"/>
        <v>50</v>
      </c>
      <c r="D64" s="22">
        <f t="shared" ref="D64:D100" si="10">D$36</f>
        <v>50</v>
      </c>
      <c r="E64" s="23">
        <f t="shared" si="9"/>
        <v>0.25</v>
      </c>
      <c r="F64" s="23">
        <f t="shared" si="9"/>
        <v>0.3</v>
      </c>
      <c r="G64" s="23">
        <f t="shared" si="9"/>
        <v>0.05</v>
      </c>
      <c r="H64" s="24">
        <f t="shared" si="3"/>
        <v>0.15833333333333335</v>
      </c>
      <c r="I64" s="24">
        <f t="shared" si="4"/>
        <v>8.3333333333333592E-3</v>
      </c>
      <c r="J64" s="24">
        <f t="shared" si="5"/>
        <v>0.56290292839204015</v>
      </c>
      <c r="K64" s="24">
        <f t="shared" si="6"/>
        <v>0.50332448052551693</v>
      </c>
      <c r="L64">
        <f t="shared" si="7"/>
        <v>3.2915422489962332</v>
      </c>
      <c r="M64" s="12"/>
    </row>
    <row r="65" spans="1:13">
      <c r="A65" s="37">
        <f t="shared" si="0"/>
        <v>1.3995214042827087</v>
      </c>
      <c r="B65" s="37">
        <f t="shared" si="1"/>
        <v>1.2746775241557131</v>
      </c>
      <c r="C65" s="40">
        <f t="shared" si="8"/>
        <v>50</v>
      </c>
      <c r="D65" s="40">
        <f t="shared" si="10"/>
        <v>50</v>
      </c>
      <c r="E65" s="41">
        <v>0.05</v>
      </c>
      <c r="F65" s="41">
        <f t="shared" ref="F65:G76" si="11">F$36</f>
        <v>0.3</v>
      </c>
      <c r="G65" s="41">
        <f t="shared" si="11"/>
        <v>0.05</v>
      </c>
      <c r="H65" s="42">
        <f t="shared" si="3"/>
        <v>7.0808819287493358E-2</v>
      </c>
      <c r="I65" s="42">
        <f t="shared" si="4"/>
        <v>3.7267799624996767E-3</v>
      </c>
      <c r="J65" s="42">
        <f t="shared" si="5"/>
        <v>0.52822504366522638</v>
      </c>
      <c r="K65" s="42">
        <f t="shared" si="6"/>
        <v>0.50148676665520375</v>
      </c>
      <c r="L65">
        <f t="shared" si="7"/>
        <v>1.3995214042827087</v>
      </c>
    </row>
    <row r="66" spans="1:13">
      <c r="A66" s="37">
        <f t="shared" si="0"/>
        <v>2.9170070257381333</v>
      </c>
      <c r="B66" s="37">
        <f t="shared" si="1"/>
        <v>2.419498713196532</v>
      </c>
      <c r="C66" s="40">
        <f t="shared" si="8"/>
        <v>50</v>
      </c>
      <c r="D66" s="40">
        <f t="shared" si="10"/>
        <v>50</v>
      </c>
      <c r="E66" s="41">
        <v>0.2</v>
      </c>
      <c r="F66" s="41">
        <f t="shared" si="11"/>
        <v>0.3</v>
      </c>
      <c r="G66" s="41">
        <f t="shared" si="11"/>
        <v>0.05</v>
      </c>
      <c r="H66" s="42">
        <f t="shared" si="3"/>
        <v>0.14161763857498672</v>
      </c>
      <c r="I66" s="42">
        <f t="shared" si="4"/>
        <v>7.4535599249993534E-3</v>
      </c>
      <c r="J66" s="42">
        <f t="shared" si="5"/>
        <v>0.55630898310505827</v>
      </c>
      <c r="K66" s="42">
        <f t="shared" si="6"/>
        <v>0.50297351266103785</v>
      </c>
      <c r="L66">
        <f t="shared" si="7"/>
        <v>2.9170070257381333</v>
      </c>
    </row>
    <row r="67" spans="1:13">
      <c r="A67" s="37">
        <f t="shared" si="0"/>
        <v>4.2573520913592056</v>
      </c>
      <c r="B67" s="37">
        <f t="shared" si="1"/>
        <v>3.267285756696964</v>
      </c>
      <c r="C67" s="40">
        <f t="shared" si="8"/>
        <v>50</v>
      </c>
      <c r="D67" s="40">
        <f t="shared" si="10"/>
        <v>50</v>
      </c>
      <c r="E67" s="41">
        <v>0.4</v>
      </c>
      <c r="F67" s="41">
        <f t="shared" si="11"/>
        <v>0.3</v>
      </c>
      <c r="G67" s="41">
        <f t="shared" si="11"/>
        <v>0.05</v>
      </c>
      <c r="H67" s="42">
        <f t="shared" si="3"/>
        <v>0.20027758514399741</v>
      </c>
      <c r="I67" s="42">
        <f t="shared" si="4"/>
        <v>1.0540925533894657E-2</v>
      </c>
      <c r="J67" s="42">
        <f t="shared" si="5"/>
        <v>0.57936825406715986</v>
      </c>
      <c r="K67" s="42">
        <f t="shared" si="6"/>
        <v>0.50420514299687091</v>
      </c>
      <c r="L67">
        <f t="shared" si="7"/>
        <v>4.2573520913592056</v>
      </c>
    </row>
    <row r="68" spans="1:13">
      <c r="A68" s="37">
        <f t="shared" si="0"/>
        <v>5.3331454514816663</v>
      </c>
      <c r="B68" s="37">
        <f t="shared" si="1"/>
        <v>3.8554221289070796</v>
      </c>
      <c r="C68" s="40">
        <f t="shared" si="8"/>
        <v>50</v>
      </c>
      <c r="D68" s="40">
        <f t="shared" si="10"/>
        <v>50</v>
      </c>
      <c r="E68" s="41">
        <v>0.6</v>
      </c>
      <c r="F68" s="41">
        <f t="shared" si="11"/>
        <v>0.3</v>
      </c>
      <c r="G68" s="41">
        <f t="shared" si="11"/>
        <v>0.05</v>
      </c>
      <c r="H68" s="42">
        <f t="shared" si="3"/>
        <v>0.24528894525980308</v>
      </c>
      <c r="I68" s="42">
        <f t="shared" si="4"/>
        <v>1.2909944487358077E-2</v>
      </c>
      <c r="J68" s="42">
        <f t="shared" si="5"/>
        <v>0.59688364462541343</v>
      </c>
      <c r="K68" s="42">
        <f t="shared" si="6"/>
        <v>0.50515017963269981</v>
      </c>
      <c r="L68">
        <f t="shared" si="7"/>
        <v>5.3331454514816663</v>
      </c>
    </row>
    <row r="69" spans="1:13">
      <c r="A69" s="37">
        <f t="shared" si="0"/>
        <v>6.2696678058083393</v>
      </c>
      <c r="B69" s="37">
        <f t="shared" si="1"/>
        <v>4.309139763424497</v>
      </c>
      <c r="C69" s="40">
        <f t="shared" si="8"/>
        <v>50</v>
      </c>
      <c r="D69" s="40">
        <f t="shared" si="10"/>
        <v>50</v>
      </c>
      <c r="E69" s="41">
        <v>0.8</v>
      </c>
      <c r="F69" s="41">
        <f t="shared" si="11"/>
        <v>0.3</v>
      </c>
      <c r="G69" s="41">
        <f t="shared" si="11"/>
        <v>0.05</v>
      </c>
      <c r="H69" s="42">
        <f t="shared" si="3"/>
        <v>0.28323527714997343</v>
      </c>
      <c r="I69" s="42">
        <f t="shared" si="4"/>
        <v>1.4907119849998707E-2</v>
      </c>
      <c r="J69" s="42">
        <f t="shared" si="5"/>
        <v>0.61150175610354018</v>
      </c>
      <c r="K69" s="42">
        <f t="shared" si="6"/>
        <v>0.5059468601322813</v>
      </c>
      <c r="L69">
        <f t="shared" si="7"/>
        <v>6.2696678058083393</v>
      </c>
    </row>
    <row r="70" spans="1:13">
      <c r="A70" s="37">
        <f t="shared" si="0"/>
        <v>7.1156273929929093</v>
      </c>
      <c r="B70" s="37">
        <f t="shared" si="1"/>
        <v>4.6770986180286087</v>
      </c>
      <c r="C70" s="40">
        <f t="shared" si="8"/>
        <v>50</v>
      </c>
      <c r="D70" s="40">
        <f t="shared" si="10"/>
        <v>50</v>
      </c>
      <c r="E70" s="41">
        <v>1</v>
      </c>
      <c r="F70" s="41">
        <f t="shared" si="11"/>
        <v>0.3</v>
      </c>
      <c r="G70" s="41">
        <f t="shared" si="11"/>
        <v>0.05</v>
      </c>
      <c r="H70" s="42">
        <f t="shared" si="3"/>
        <v>0.31666666666666671</v>
      </c>
      <c r="I70" s="42">
        <f t="shared" si="4"/>
        <v>1.6666666666666718E-2</v>
      </c>
      <c r="J70" s="42">
        <f t="shared" si="5"/>
        <v>0.62425172790601247</v>
      </c>
      <c r="K70" s="42">
        <f t="shared" si="6"/>
        <v>0.50664873019368262</v>
      </c>
      <c r="L70">
        <f t="shared" si="7"/>
        <v>7.1156273929929093</v>
      </c>
    </row>
    <row r="71" spans="1:13">
      <c r="A71" s="37">
        <f t="shared" si="0"/>
        <v>7.8961001709339271</v>
      </c>
      <c r="B71" s="37">
        <f t="shared" si="1"/>
        <v>4.9843268501463598</v>
      </c>
      <c r="C71" s="40">
        <f t="shared" si="8"/>
        <v>50</v>
      </c>
      <c r="D71" s="40">
        <f t="shared" si="10"/>
        <v>50</v>
      </c>
      <c r="E71" s="41">
        <v>1.2</v>
      </c>
      <c r="F71" s="41">
        <f t="shared" si="11"/>
        <v>0.3</v>
      </c>
      <c r="G71" s="41">
        <f t="shared" si="11"/>
        <v>0.05</v>
      </c>
      <c r="H71" s="42">
        <f t="shared" si="3"/>
        <v>0.34689095308660522</v>
      </c>
      <c r="I71" s="42">
        <f t="shared" si="4"/>
        <v>1.8257418583505602E-2</v>
      </c>
      <c r="J71" s="42">
        <f t="shared" si="5"/>
        <v>0.63566337823482755</v>
      </c>
      <c r="K71" s="42">
        <f t="shared" si="6"/>
        <v>0.50728325157661192</v>
      </c>
      <c r="L71">
        <f t="shared" si="7"/>
        <v>7.8961001709339271</v>
      </c>
    </row>
    <row r="72" spans="1:13">
      <c r="A72" s="37">
        <f t="shared" si="0"/>
        <v>8.6260418628285507</v>
      </c>
      <c r="B72" s="37">
        <f t="shared" si="1"/>
        <v>5.2457328581259617</v>
      </c>
      <c r="C72" s="40">
        <f t="shared" si="8"/>
        <v>50</v>
      </c>
      <c r="D72" s="40">
        <f t="shared" si="10"/>
        <v>50</v>
      </c>
      <c r="E72" s="41">
        <v>1.4</v>
      </c>
      <c r="F72" s="41">
        <f t="shared" si="11"/>
        <v>0.3</v>
      </c>
      <c r="G72" s="41">
        <f t="shared" si="11"/>
        <v>0.05</v>
      </c>
      <c r="H72" s="42">
        <f t="shared" si="3"/>
        <v>0.37468505292964233</v>
      </c>
      <c r="I72" s="42">
        <f t="shared" si="4"/>
        <v>1.9720265943665383E-2</v>
      </c>
      <c r="J72" s="42">
        <f t="shared" si="5"/>
        <v>0.64605264508605287</v>
      </c>
      <c r="K72" s="42">
        <f t="shared" si="6"/>
        <v>0.50786673798121873</v>
      </c>
      <c r="L72">
        <f t="shared" si="7"/>
        <v>8.6260418628285507</v>
      </c>
    </row>
    <row r="73" spans="1:13">
      <c r="A73" s="37">
        <f t="shared" ref="A73:A100" si="12">IF($B$35=2,-10,L73)</f>
        <v>9.3152378577702706</v>
      </c>
      <c r="B73" s="37">
        <f t="shared" ref="B73:B100" si="13">IF($B$35=1,-10,L73+EXP(-G73*E73)*D73-C73)</f>
        <v>5.471055177102059</v>
      </c>
      <c r="C73" s="40">
        <f t="shared" si="8"/>
        <v>50</v>
      </c>
      <c r="D73" s="40">
        <f t="shared" si="10"/>
        <v>50</v>
      </c>
      <c r="E73" s="41">
        <v>1.6</v>
      </c>
      <c r="F73" s="41">
        <f t="shared" si="11"/>
        <v>0.3</v>
      </c>
      <c r="G73" s="41">
        <f t="shared" si="11"/>
        <v>0.05</v>
      </c>
      <c r="H73" s="42">
        <f t="shared" ref="H73:H100" si="14">(LN(C73/D73)+(G73+(F73^2)/2)*E73)/(F73*SQRT(E73))</f>
        <v>0.40055517028799481</v>
      </c>
      <c r="I73" s="42">
        <f t="shared" ref="I73:I100" si="15">H73-(F73*SQRT(E73))</f>
        <v>2.1081851067789315E-2</v>
      </c>
      <c r="J73" s="42">
        <f t="shared" ref="J73:J100" si="16">NORMSDIST(H73)</f>
        <v>0.65562617154014957</v>
      </c>
      <c r="K73" s="42">
        <f t="shared" ref="K73:K100" si="17">NORMSDIST(I73)</f>
        <v>0.50840981878591363</v>
      </c>
      <c r="L73">
        <f t="shared" ref="L73:L100" si="18">C73*J73-D73*EXP(-G73*E73)*K73</f>
        <v>9.3152378577702706</v>
      </c>
    </row>
    <row r="74" spans="1:13">
      <c r="A74" s="37">
        <f t="shared" si="12"/>
        <v>9.970515165371264</v>
      </c>
      <c r="B74" s="37">
        <f t="shared" si="13"/>
        <v>5.6670744289326791</v>
      </c>
      <c r="C74" s="40">
        <f t="shared" si="8"/>
        <v>50</v>
      </c>
      <c r="D74" s="40">
        <f t="shared" si="10"/>
        <v>50</v>
      </c>
      <c r="E74" s="41">
        <v>1.8</v>
      </c>
      <c r="F74" s="41">
        <f t="shared" si="11"/>
        <v>0.3</v>
      </c>
      <c r="G74" s="41">
        <f t="shared" si="11"/>
        <v>0.05</v>
      </c>
      <c r="H74" s="42">
        <f t="shared" si="14"/>
        <v>0.42485291572496009</v>
      </c>
      <c r="I74" s="42">
        <f t="shared" si="15"/>
        <v>2.2360679774997949E-2</v>
      </c>
      <c r="J74" s="42">
        <f t="shared" si="16"/>
        <v>0.66452804993194559</v>
      </c>
      <c r="K74" s="42">
        <f t="shared" si="17"/>
        <v>0.50891987725146604</v>
      </c>
      <c r="L74">
        <f t="shared" si="18"/>
        <v>9.970515165371264</v>
      </c>
    </row>
    <row r="75" spans="1:13">
      <c r="A75" s="37">
        <f t="shared" si="12"/>
        <v>10.596867627640101</v>
      </c>
      <c r="B75" s="37">
        <f t="shared" si="13"/>
        <v>5.8387385294380749</v>
      </c>
      <c r="C75" s="40">
        <f t="shared" si="8"/>
        <v>50</v>
      </c>
      <c r="D75" s="40">
        <f t="shared" si="10"/>
        <v>50</v>
      </c>
      <c r="E75" s="41">
        <v>2</v>
      </c>
      <c r="F75" s="41">
        <f t="shared" si="11"/>
        <v>0.3</v>
      </c>
      <c r="G75" s="41">
        <f t="shared" si="11"/>
        <v>0.05</v>
      </c>
      <c r="H75" s="42">
        <f t="shared" si="14"/>
        <v>0.44783429475148012</v>
      </c>
      <c r="I75" s="42">
        <f t="shared" si="15"/>
        <v>2.3570226039551612E-2</v>
      </c>
      <c r="J75" s="42">
        <f t="shared" si="16"/>
        <v>0.67286360459569261</v>
      </c>
      <c r="K75" s="42">
        <f t="shared" si="17"/>
        <v>0.50940228913540886</v>
      </c>
      <c r="L75">
        <f t="shared" si="18"/>
        <v>10.596867627640101</v>
      </c>
    </row>
    <row r="76" spans="1:13">
      <c r="A76" s="37">
        <f t="shared" si="12"/>
        <v>3.2915422489962332</v>
      </c>
      <c r="B76" s="37">
        <f t="shared" si="13"/>
        <v>2.6704322736903094</v>
      </c>
      <c r="C76" s="43">
        <f t="shared" si="8"/>
        <v>50</v>
      </c>
      <c r="D76" s="43">
        <f t="shared" si="10"/>
        <v>50</v>
      </c>
      <c r="E76" s="44">
        <f t="shared" ref="E76:E100" si="19">E$36</f>
        <v>0.25</v>
      </c>
      <c r="F76" s="44">
        <f t="shared" si="11"/>
        <v>0.3</v>
      </c>
      <c r="G76" s="44">
        <f t="shared" si="11"/>
        <v>0.05</v>
      </c>
      <c r="H76" s="45">
        <f t="shared" si="14"/>
        <v>0.15833333333333335</v>
      </c>
      <c r="I76" s="45">
        <f t="shared" si="15"/>
        <v>8.3333333333333592E-3</v>
      </c>
      <c r="J76" s="45">
        <f t="shared" si="16"/>
        <v>0.56290292839204015</v>
      </c>
      <c r="K76" s="45">
        <f t="shared" si="17"/>
        <v>0.50332448052551693</v>
      </c>
      <c r="L76">
        <f t="shared" si="18"/>
        <v>3.2915422489962332</v>
      </c>
      <c r="M76" s="12"/>
    </row>
    <row r="77" spans="1:13">
      <c r="A77" s="37">
        <f t="shared" si="12"/>
        <v>0.86680541626149932</v>
      </c>
      <c r="B77" s="37">
        <f t="shared" si="13"/>
        <v>0.24569544095557205</v>
      </c>
      <c r="C77" s="25">
        <f t="shared" si="8"/>
        <v>50</v>
      </c>
      <c r="D77" s="25">
        <f t="shared" si="10"/>
        <v>50</v>
      </c>
      <c r="E77" s="26">
        <f t="shared" si="19"/>
        <v>0.25</v>
      </c>
      <c r="F77" s="26">
        <v>0.05</v>
      </c>
      <c r="G77" s="26">
        <f t="shared" ref="G77:G88" si="20">G$36</f>
        <v>0.05</v>
      </c>
      <c r="H77" s="27">
        <f t="shared" si="14"/>
        <v>0.51249999999999996</v>
      </c>
      <c r="I77" s="27">
        <f t="shared" si="15"/>
        <v>0.48749999999999993</v>
      </c>
      <c r="J77" s="27">
        <f t="shared" si="16"/>
        <v>0.69584943984712</v>
      </c>
      <c r="K77" s="27">
        <f t="shared" si="17"/>
        <v>0.68704797858211242</v>
      </c>
      <c r="L77">
        <f t="shared" si="18"/>
        <v>0.86680541626149932</v>
      </c>
    </row>
    <row r="78" spans="1:13">
      <c r="A78" s="37">
        <f t="shared" si="12"/>
        <v>1.3324161108195938</v>
      </c>
      <c r="B78" s="37">
        <f t="shared" si="13"/>
        <v>0.7113061355136665</v>
      </c>
      <c r="C78" s="25">
        <f t="shared" si="8"/>
        <v>50</v>
      </c>
      <c r="D78" s="25">
        <f t="shared" si="10"/>
        <v>50</v>
      </c>
      <c r="E78" s="26">
        <f t="shared" si="19"/>
        <v>0.25</v>
      </c>
      <c r="F78" s="26">
        <v>0.1</v>
      </c>
      <c r="G78" s="26">
        <f t="shared" si="20"/>
        <v>0.05</v>
      </c>
      <c r="H78" s="27">
        <f t="shared" si="14"/>
        <v>0.27500000000000002</v>
      </c>
      <c r="I78" s="27">
        <f t="shared" si="15"/>
        <v>0.22500000000000003</v>
      </c>
      <c r="J78" s="27">
        <f t="shared" si="16"/>
        <v>0.60834188084639484</v>
      </c>
      <c r="K78" s="27">
        <f t="shared" si="17"/>
        <v>0.58901036286872965</v>
      </c>
      <c r="L78">
        <f t="shared" si="18"/>
        <v>1.3324161108195938</v>
      </c>
    </row>
    <row r="79" spans="1:13">
      <c r="A79" s="37">
        <f t="shared" si="12"/>
        <v>2.3074985648014277</v>
      </c>
      <c r="B79" s="37">
        <f t="shared" si="13"/>
        <v>1.6863885894955004</v>
      </c>
      <c r="C79" s="25">
        <f t="shared" si="8"/>
        <v>50</v>
      </c>
      <c r="D79" s="25">
        <f t="shared" si="10"/>
        <v>50</v>
      </c>
      <c r="E79" s="26">
        <f t="shared" si="19"/>
        <v>0.25</v>
      </c>
      <c r="F79" s="26">
        <v>0.2</v>
      </c>
      <c r="G79" s="26">
        <f t="shared" si="20"/>
        <v>0.05</v>
      </c>
      <c r="H79" s="27">
        <f t="shared" si="14"/>
        <v>0.17500000000000002</v>
      </c>
      <c r="I79" s="27">
        <f t="shared" si="15"/>
        <v>7.5000000000000011E-2</v>
      </c>
      <c r="J79" s="27">
        <f t="shared" si="16"/>
        <v>0.56946018320767366</v>
      </c>
      <c r="K79" s="27">
        <f t="shared" si="17"/>
        <v>0.52989264405289482</v>
      </c>
      <c r="L79">
        <f t="shared" si="18"/>
        <v>2.3074985648014277</v>
      </c>
    </row>
    <row r="80" spans="1:13">
      <c r="A80" s="37">
        <f t="shared" si="12"/>
        <v>3.2915422489962332</v>
      </c>
      <c r="B80" s="37">
        <f t="shared" si="13"/>
        <v>2.6704322736903094</v>
      </c>
      <c r="C80" s="25">
        <f t="shared" si="8"/>
        <v>50</v>
      </c>
      <c r="D80" s="25">
        <f t="shared" si="10"/>
        <v>50</v>
      </c>
      <c r="E80" s="26">
        <f t="shared" si="19"/>
        <v>0.25</v>
      </c>
      <c r="F80" s="26">
        <v>0.3</v>
      </c>
      <c r="G80" s="26">
        <f t="shared" si="20"/>
        <v>0.05</v>
      </c>
      <c r="H80" s="27">
        <f t="shared" si="14"/>
        <v>0.15833333333333335</v>
      </c>
      <c r="I80" s="27">
        <f t="shared" si="15"/>
        <v>8.3333333333333592E-3</v>
      </c>
      <c r="J80" s="27">
        <f t="shared" si="16"/>
        <v>0.56290292839204015</v>
      </c>
      <c r="K80" s="27">
        <f t="shared" si="17"/>
        <v>0.50332448052551693</v>
      </c>
      <c r="L80">
        <f t="shared" si="18"/>
        <v>3.2915422489962332</v>
      </c>
    </row>
    <row r="81" spans="1:13">
      <c r="A81" s="37">
        <f t="shared" si="12"/>
        <v>4.2763034407844351</v>
      </c>
      <c r="B81" s="37">
        <f t="shared" si="13"/>
        <v>3.6551934654785043</v>
      </c>
      <c r="C81" s="25">
        <f t="shared" si="8"/>
        <v>50</v>
      </c>
      <c r="D81" s="25">
        <f t="shared" si="10"/>
        <v>50</v>
      </c>
      <c r="E81" s="26">
        <f t="shared" si="19"/>
        <v>0.25</v>
      </c>
      <c r="F81" s="26">
        <v>0.4</v>
      </c>
      <c r="G81" s="26">
        <f t="shared" si="20"/>
        <v>0.05</v>
      </c>
      <c r="H81" s="27">
        <f t="shared" si="14"/>
        <v>0.16250000000000001</v>
      </c>
      <c r="I81" s="27">
        <f t="shared" si="15"/>
        <v>-3.7500000000000006E-2</v>
      </c>
      <c r="J81" s="27">
        <f t="shared" si="16"/>
        <v>0.56454393586203844</v>
      </c>
      <c r="K81" s="27">
        <f t="shared" si="17"/>
        <v>0.48504317007409026</v>
      </c>
      <c r="L81">
        <f t="shared" si="18"/>
        <v>4.2763034407844351</v>
      </c>
    </row>
    <row r="82" spans="1:13">
      <c r="A82" s="37">
        <f t="shared" si="12"/>
        <v>5.2596297312718647</v>
      </c>
      <c r="B82" s="37">
        <f t="shared" si="13"/>
        <v>4.6385197559659375</v>
      </c>
      <c r="C82" s="25">
        <f t="shared" si="8"/>
        <v>50</v>
      </c>
      <c r="D82" s="25">
        <f t="shared" si="10"/>
        <v>50</v>
      </c>
      <c r="E82" s="26">
        <f t="shared" si="19"/>
        <v>0.25</v>
      </c>
      <c r="F82" s="26">
        <v>0.5</v>
      </c>
      <c r="G82" s="26">
        <f t="shared" si="20"/>
        <v>0.05</v>
      </c>
      <c r="H82" s="27">
        <f t="shared" si="14"/>
        <v>0.17499999999999999</v>
      </c>
      <c r="I82" s="27">
        <f t="shared" si="15"/>
        <v>-7.5000000000000011E-2</v>
      </c>
      <c r="J82" s="27">
        <f t="shared" si="16"/>
        <v>0.56946018320767366</v>
      </c>
      <c r="K82" s="27">
        <f t="shared" si="17"/>
        <v>0.47010735594710518</v>
      </c>
      <c r="L82">
        <f t="shared" si="18"/>
        <v>5.2596297312718647</v>
      </c>
    </row>
    <row r="83" spans="1:13">
      <c r="A83" s="37">
        <f t="shared" si="12"/>
        <v>6.2403988064177121</v>
      </c>
      <c r="B83" s="37">
        <f t="shared" si="13"/>
        <v>5.6192888311117883</v>
      </c>
      <c r="C83" s="25">
        <f t="shared" si="8"/>
        <v>50</v>
      </c>
      <c r="D83" s="25">
        <f t="shared" si="10"/>
        <v>50</v>
      </c>
      <c r="E83" s="26">
        <f t="shared" si="19"/>
        <v>0.25</v>
      </c>
      <c r="F83" s="26">
        <v>0.6</v>
      </c>
      <c r="G83" s="26">
        <f t="shared" si="20"/>
        <v>0.05</v>
      </c>
      <c r="H83" s="27">
        <f t="shared" si="14"/>
        <v>0.19166666666666665</v>
      </c>
      <c r="I83" s="27">
        <f t="shared" si="15"/>
        <v>-0.10833333333333334</v>
      </c>
      <c r="J83" s="27">
        <f t="shared" si="16"/>
        <v>0.57599834100218861</v>
      </c>
      <c r="K83" s="27">
        <f t="shared" si="17"/>
        <v>0.45686564101400107</v>
      </c>
      <c r="L83">
        <f t="shared" si="18"/>
        <v>6.2403988064177121</v>
      </c>
    </row>
    <row r="84" spans="1:13">
      <c r="A84" s="37">
        <f t="shared" si="12"/>
        <v>7.2177879486790211</v>
      </c>
      <c r="B84" s="37">
        <f t="shared" si="13"/>
        <v>6.5966779733730903</v>
      </c>
      <c r="C84" s="25">
        <f t="shared" ref="C84:C100" si="21">C$36</f>
        <v>50</v>
      </c>
      <c r="D84" s="25">
        <f t="shared" si="10"/>
        <v>50</v>
      </c>
      <c r="E84" s="26">
        <f t="shared" si="19"/>
        <v>0.25</v>
      </c>
      <c r="F84" s="26">
        <v>0.7</v>
      </c>
      <c r="G84" s="26">
        <f t="shared" si="20"/>
        <v>0.05</v>
      </c>
      <c r="H84" s="27">
        <f t="shared" si="14"/>
        <v>0.21071428571428572</v>
      </c>
      <c r="I84" s="27">
        <f t="shared" si="15"/>
        <v>-0.13928571428571426</v>
      </c>
      <c r="J84" s="27">
        <f t="shared" si="16"/>
        <v>0.58344488675223694</v>
      </c>
      <c r="K84" s="27">
        <f t="shared" si="17"/>
        <v>0.44461218909443978</v>
      </c>
      <c r="L84">
        <f t="shared" si="18"/>
        <v>7.2177879486790211</v>
      </c>
    </row>
    <row r="85" spans="1:13">
      <c r="A85" s="37">
        <f t="shared" si="12"/>
        <v>8.1910916223242367</v>
      </c>
      <c r="B85" s="37">
        <f t="shared" si="13"/>
        <v>7.5699816470183094</v>
      </c>
      <c r="C85" s="25">
        <f t="shared" si="21"/>
        <v>50</v>
      </c>
      <c r="D85" s="25">
        <f t="shared" si="10"/>
        <v>50</v>
      </c>
      <c r="E85" s="26">
        <f t="shared" si="19"/>
        <v>0.25</v>
      </c>
      <c r="F85" s="26">
        <v>0.8</v>
      </c>
      <c r="G85" s="26">
        <f t="shared" si="20"/>
        <v>0.05</v>
      </c>
      <c r="H85" s="27">
        <f t="shared" si="14"/>
        <v>0.23125000000000001</v>
      </c>
      <c r="I85" s="27">
        <f t="shared" si="15"/>
        <v>-0.16875000000000001</v>
      </c>
      <c r="J85" s="27">
        <f t="shared" si="16"/>
        <v>0.5914397059401636</v>
      </c>
      <c r="K85" s="27">
        <f t="shared" si="17"/>
        <v>0.43299664419332817</v>
      </c>
      <c r="L85">
        <f t="shared" si="18"/>
        <v>8.1910916223242367</v>
      </c>
    </row>
    <row r="86" spans="1:13">
      <c r="A86" s="37">
        <f t="shared" si="12"/>
        <v>9.1596612907540411</v>
      </c>
      <c r="B86" s="37">
        <f t="shared" si="13"/>
        <v>8.5385513154481174</v>
      </c>
      <c r="C86" s="25">
        <f t="shared" si="21"/>
        <v>50</v>
      </c>
      <c r="D86" s="25">
        <f t="shared" si="10"/>
        <v>50</v>
      </c>
      <c r="E86" s="26">
        <f t="shared" si="19"/>
        <v>0.25</v>
      </c>
      <c r="F86" s="26">
        <v>0.9</v>
      </c>
      <c r="G86" s="26">
        <f t="shared" si="20"/>
        <v>0.05</v>
      </c>
      <c r="H86" s="27">
        <f t="shared" si="14"/>
        <v>0.25277777777777777</v>
      </c>
      <c r="I86" s="27">
        <f t="shared" si="15"/>
        <v>-0.19722222222222224</v>
      </c>
      <c r="J86" s="27">
        <f t="shared" si="16"/>
        <v>0.5997800295471305</v>
      </c>
      <c r="K86" s="27">
        <f t="shared" si="17"/>
        <v>0.421826820655261</v>
      </c>
      <c r="L86">
        <f t="shared" si="18"/>
        <v>9.1596612907540411</v>
      </c>
    </row>
    <row r="87" spans="1:13">
      <c r="A87" s="37">
        <f t="shared" si="12"/>
        <v>10.122881949125819</v>
      </c>
      <c r="B87" s="37">
        <f t="shared" si="13"/>
        <v>9.501771973819892</v>
      </c>
      <c r="C87" s="25">
        <f t="shared" si="21"/>
        <v>50</v>
      </c>
      <c r="D87" s="25">
        <f t="shared" si="10"/>
        <v>50</v>
      </c>
      <c r="E87" s="26">
        <f t="shared" si="19"/>
        <v>0.25</v>
      </c>
      <c r="F87" s="26">
        <v>1</v>
      </c>
      <c r="G87" s="26">
        <f t="shared" si="20"/>
        <v>0.05</v>
      </c>
      <c r="H87" s="27">
        <f t="shared" si="14"/>
        <v>0.27500000000000002</v>
      </c>
      <c r="I87" s="27">
        <f t="shared" si="15"/>
        <v>-0.22499999999999998</v>
      </c>
      <c r="J87" s="27">
        <f t="shared" si="16"/>
        <v>0.60834188084639484</v>
      </c>
      <c r="K87" s="27">
        <f t="shared" si="17"/>
        <v>0.41098963713127035</v>
      </c>
      <c r="L87">
        <f t="shared" si="18"/>
        <v>10.122881949125819</v>
      </c>
    </row>
    <row r="88" spans="1:13">
      <c r="A88" s="37">
        <f t="shared" si="12"/>
        <v>3.2915422489962332</v>
      </c>
      <c r="B88" s="37">
        <f t="shared" si="13"/>
        <v>2.6704322736903094</v>
      </c>
      <c r="C88" s="28">
        <f t="shared" si="21"/>
        <v>50</v>
      </c>
      <c r="D88" s="28">
        <f t="shared" si="10"/>
        <v>50</v>
      </c>
      <c r="E88" s="29">
        <f t="shared" si="19"/>
        <v>0.25</v>
      </c>
      <c r="F88" s="29">
        <f t="shared" ref="F88:F100" si="22">F$36</f>
        <v>0.3</v>
      </c>
      <c r="G88" s="29">
        <f t="shared" si="20"/>
        <v>0.05</v>
      </c>
      <c r="H88" s="30">
        <f t="shared" si="14"/>
        <v>0.15833333333333335</v>
      </c>
      <c r="I88" s="30">
        <f t="shared" si="15"/>
        <v>8.3333333333333592E-3</v>
      </c>
      <c r="J88" s="30">
        <f t="shared" si="16"/>
        <v>0.56290292839204015</v>
      </c>
      <c r="K88" s="30">
        <f t="shared" si="17"/>
        <v>0.50332448052551693</v>
      </c>
      <c r="L88">
        <f t="shared" si="18"/>
        <v>3.2915422489962332</v>
      </c>
      <c r="M88" s="12"/>
    </row>
    <row r="89" spans="1:13">
      <c r="A89" s="37">
        <f t="shared" si="12"/>
        <v>2.9892644052894681</v>
      </c>
      <c r="B89" s="37">
        <f t="shared" si="13"/>
        <v>2.9892644052894681</v>
      </c>
      <c r="C89" s="31">
        <f t="shared" si="21"/>
        <v>50</v>
      </c>
      <c r="D89" s="31">
        <f t="shared" si="10"/>
        <v>50</v>
      </c>
      <c r="E89" s="32">
        <f t="shared" si="19"/>
        <v>0.25</v>
      </c>
      <c r="F89" s="32">
        <f t="shared" si="22"/>
        <v>0.3</v>
      </c>
      <c r="G89" s="32">
        <v>0</v>
      </c>
      <c r="H89" s="33">
        <f t="shared" si="14"/>
        <v>7.4999999999999997E-2</v>
      </c>
      <c r="I89" s="33">
        <f t="shared" si="15"/>
        <v>-7.4999999999999997E-2</v>
      </c>
      <c r="J89" s="33">
        <f t="shared" si="16"/>
        <v>0.52989264405289471</v>
      </c>
      <c r="K89" s="33">
        <f t="shared" si="17"/>
        <v>0.47010735594710529</v>
      </c>
      <c r="L89">
        <f t="shared" si="18"/>
        <v>2.9892644052894681</v>
      </c>
    </row>
    <row r="90" spans="1:13">
      <c r="A90" s="37">
        <f t="shared" si="12"/>
        <v>3.1081512162064442</v>
      </c>
      <c r="B90" s="37">
        <f t="shared" si="13"/>
        <v>2.8587751758405631</v>
      </c>
      <c r="C90" s="31">
        <f t="shared" si="21"/>
        <v>50</v>
      </c>
      <c r="D90" s="31">
        <f t="shared" si="10"/>
        <v>50</v>
      </c>
      <c r="E90" s="32">
        <f t="shared" si="19"/>
        <v>0.25</v>
      </c>
      <c r="F90" s="32">
        <f t="shared" si="22"/>
        <v>0.3</v>
      </c>
      <c r="G90" s="32">
        <v>0.02</v>
      </c>
      <c r="H90" s="33">
        <f t="shared" si="14"/>
        <v>0.10833333333333334</v>
      </c>
      <c r="I90" s="33">
        <f t="shared" si="15"/>
        <v>-4.1666666666666657E-2</v>
      </c>
      <c r="J90" s="33">
        <f t="shared" si="16"/>
        <v>0.54313435898599893</v>
      </c>
      <c r="K90" s="33">
        <f t="shared" si="17"/>
        <v>0.48338221350963662</v>
      </c>
      <c r="L90">
        <f t="shared" si="18"/>
        <v>3.1081512162064442</v>
      </c>
    </row>
    <row r="91" spans="1:13">
      <c r="A91" s="37">
        <f t="shared" si="12"/>
        <v>3.2297415888278991</v>
      </c>
      <c r="B91" s="37">
        <f t="shared" si="13"/>
        <v>2.7322332762863013</v>
      </c>
      <c r="C91" s="31">
        <f t="shared" si="21"/>
        <v>50</v>
      </c>
      <c r="D91" s="31">
        <f t="shared" si="10"/>
        <v>50</v>
      </c>
      <c r="E91" s="32">
        <f t="shared" si="19"/>
        <v>0.25</v>
      </c>
      <c r="F91" s="32">
        <f t="shared" si="22"/>
        <v>0.3</v>
      </c>
      <c r="G91" s="32">
        <v>0.04</v>
      </c>
      <c r="H91" s="33">
        <f t="shared" si="14"/>
        <v>0.14166666666666666</v>
      </c>
      <c r="I91" s="33">
        <f t="shared" si="15"/>
        <v>-8.3333333333333315E-3</v>
      </c>
      <c r="J91" s="33">
        <f t="shared" si="16"/>
        <v>0.5563283472595516</v>
      </c>
      <c r="K91" s="33">
        <f t="shared" si="17"/>
        <v>0.49667551947448307</v>
      </c>
      <c r="L91">
        <f t="shared" si="18"/>
        <v>3.2297415888278991</v>
      </c>
    </row>
    <row r="92" spans="1:13">
      <c r="A92" s="37">
        <f t="shared" si="12"/>
        <v>3.3540083332052291</v>
      </c>
      <c r="B92" s="37">
        <f t="shared" si="13"/>
        <v>2.6096053133583581</v>
      </c>
      <c r="C92" s="31">
        <f t="shared" si="21"/>
        <v>50</v>
      </c>
      <c r="D92" s="31">
        <f t="shared" si="10"/>
        <v>50</v>
      </c>
      <c r="E92" s="32">
        <f t="shared" si="19"/>
        <v>0.25</v>
      </c>
      <c r="F92" s="32">
        <f t="shared" si="22"/>
        <v>0.3</v>
      </c>
      <c r="G92" s="32">
        <v>0.06</v>
      </c>
      <c r="H92" s="33">
        <f t="shared" si="14"/>
        <v>0.17499999999999999</v>
      </c>
      <c r="I92" s="33">
        <f t="shared" si="15"/>
        <v>2.4999999999999994E-2</v>
      </c>
      <c r="J92" s="33">
        <f t="shared" si="16"/>
        <v>0.56946018320767366</v>
      </c>
      <c r="K92" s="33">
        <f t="shared" si="17"/>
        <v>0.50997251819523803</v>
      </c>
      <c r="L92">
        <f t="shared" si="18"/>
        <v>3.3540083332052291</v>
      </c>
    </row>
    <row r="93" spans="1:13">
      <c r="A93" s="37">
        <f t="shared" si="12"/>
        <v>3.4809208222770778</v>
      </c>
      <c r="B93" s="37">
        <f t="shared" si="13"/>
        <v>2.4908544876148397</v>
      </c>
      <c r="C93" s="31">
        <f t="shared" si="21"/>
        <v>50</v>
      </c>
      <c r="D93" s="31">
        <f t="shared" si="10"/>
        <v>50</v>
      </c>
      <c r="E93" s="32">
        <f t="shared" si="19"/>
        <v>0.25</v>
      </c>
      <c r="F93" s="32">
        <f t="shared" si="22"/>
        <v>0.3</v>
      </c>
      <c r="G93" s="32">
        <v>0.08</v>
      </c>
      <c r="H93" s="33">
        <f t="shared" si="14"/>
        <v>0.20833333333333334</v>
      </c>
      <c r="I93" s="33">
        <f t="shared" si="15"/>
        <v>5.8333333333333348E-2</v>
      </c>
      <c r="J93" s="33">
        <f t="shared" si="16"/>
        <v>0.58251564682052248</v>
      </c>
      <c r="K93" s="33">
        <f t="shared" si="17"/>
        <v>0.52325844172456726</v>
      </c>
      <c r="L93">
        <f t="shared" si="18"/>
        <v>3.4809208222770778</v>
      </c>
    </row>
    <row r="94" spans="1:13">
      <c r="A94" s="37">
        <f t="shared" si="12"/>
        <v>3.6104450660840186</v>
      </c>
      <c r="B94" s="37">
        <f t="shared" si="13"/>
        <v>2.3759406675006502</v>
      </c>
      <c r="C94" s="31">
        <f t="shared" si="21"/>
        <v>50</v>
      </c>
      <c r="D94" s="31">
        <f t="shared" si="10"/>
        <v>50</v>
      </c>
      <c r="E94" s="32">
        <f t="shared" si="19"/>
        <v>0.25</v>
      </c>
      <c r="F94" s="32">
        <f t="shared" si="22"/>
        <v>0.3</v>
      </c>
      <c r="G94" s="32">
        <v>0.1</v>
      </c>
      <c r="H94" s="33">
        <f t="shared" si="14"/>
        <v>0.2416666666666667</v>
      </c>
      <c r="I94" s="33">
        <f t="shared" si="15"/>
        <v>9.1666666666666702E-2</v>
      </c>
      <c r="J94" s="33">
        <f t="shared" si="16"/>
        <v>0.5954807699023611</v>
      </c>
      <c r="K94" s="33">
        <f t="shared" si="17"/>
        <v>0.53651855900084378</v>
      </c>
      <c r="L94">
        <f t="shared" si="18"/>
        <v>3.6104450660840186</v>
      </c>
    </row>
    <row r="95" spans="1:13">
      <c r="A95" s="37">
        <f t="shared" si="12"/>
        <v>3.7425437969563013</v>
      </c>
      <c r="B95" s="37">
        <f t="shared" si="13"/>
        <v>2.2648204743817075</v>
      </c>
      <c r="C95" s="31">
        <f t="shared" si="21"/>
        <v>50</v>
      </c>
      <c r="D95" s="31">
        <f t="shared" si="10"/>
        <v>50</v>
      </c>
      <c r="E95" s="32">
        <f t="shared" si="19"/>
        <v>0.25</v>
      </c>
      <c r="F95" s="32">
        <f t="shared" si="22"/>
        <v>0.3</v>
      </c>
      <c r="G95" s="32">
        <v>0.12</v>
      </c>
      <c r="H95" s="33">
        <f t="shared" si="14"/>
        <v>0.27499999999999997</v>
      </c>
      <c r="I95" s="33">
        <f t="shared" si="15"/>
        <v>0.12499999999999997</v>
      </c>
      <c r="J95" s="33">
        <f t="shared" si="16"/>
        <v>0.60834188084639473</v>
      </c>
      <c r="K95" s="33">
        <f t="shared" si="17"/>
        <v>0.54973822483011292</v>
      </c>
      <c r="L95">
        <f t="shared" si="18"/>
        <v>3.7425437969563013</v>
      </c>
    </row>
    <row r="96" spans="1:13">
      <c r="A96" s="37">
        <f t="shared" si="12"/>
        <v>3.877176565244941</v>
      </c>
      <c r="B96" s="37">
        <f t="shared" si="13"/>
        <v>2.1574473781232655</v>
      </c>
      <c r="C96" s="31">
        <f t="shared" si="21"/>
        <v>50</v>
      </c>
      <c r="D96" s="31">
        <f t="shared" si="10"/>
        <v>50</v>
      </c>
      <c r="E96" s="32">
        <f t="shared" si="19"/>
        <v>0.25</v>
      </c>
      <c r="F96" s="32">
        <f t="shared" si="22"/>
        <v>0.3</v>
      </c>
      <c r="G96" s="32">
        <v>0.14000000000000001</v>
      </c>
      <c r="H96" s="33">
        <f t="shared" si="14"/>
        <v>0.30833333333333335</v>
      </c>
      <c r="I96" s="33">
        <f t="shared" si="15"/>
        <v>0.15833333333333335</v>
      </c>
      <c r="J96" s="33">
        <f t="shared" si="16"/>
        <v>0.62108564778749786</v>
      </c>
      <c r="K96" s="33">
        <f t="shared" si="17"/>
        <v>0.56290292839204015</v>
      </c>
      <c r="L96">
        <f t="shared" si="18"/>
        <v>3.877176565244941</v>
      </c>
    </row>
    <row r="97" spans="1:13">
      <c r="A97" s="37">
        <f t="shared" si="12"/>
        <v>4.014299845110358</v>
      </c>
      <c r="B97" s="37">
        <f t="shared" si="13"/>
        <v>2.0537718027265157</v>
      </c>
      <c r="C97" s="31">
        <f t="shared" si="21"/>
        <v>50</v>
      </c>
      <c r="D97" s="31">
        <f t="shared" si="10"/>
        <v>50</v>
      </c>
      <c r="E97" s="32">
        <f t="shared" si="19"/>
        <v>0.25</v>
      </c>
      <c r="F97" s="32">
        <f t="shared" si="22"/>
        <v>0.3</v>
      </c>
      <c r="G97" s="32">
        <v>0.16</v>
      </c>
      <c r="H97" s="33">
        <f t="shared" si="14"/>
        <v>0.34166666666666673</v>
      </c>
      <c r="I97" s="33">
        <f t="shared" si="15"/>
        <v>0.19166666666666674</v>
      </c>
      <c r="J97" s="33">
        <f t="shared" si="16"/>
        <v>0.63369911990636862</v>
      </c>
      <c r="K97" s="33">
        <f t="shared" si="17"/>
        <v>0.57599834100218872</v>
      </c>
      <c r="L97">
        <f t="shared" si="18"/>
        <v>4.014299845110358</v>
      </c>
    </row>
    <row r="98" spans="1:13">
      <c r="A98" s="37">
        <f t="shared" si="12"/>
        <v>4.1538671498308837</v>
      </c>
      <c r="B98" s="37">
        <f t="shared" si="13"/>
        <v>1.9537412414858863</v>
      </c>
      <c r="C98" s="31">
        <f t="shared" si="21"/>
        <v>50</v>
      </c>
      <c r="D98" s="31">
        <f t="shared" si="10"/>
        <v>50</v>
      </c>
      <c r="E98" s="32">
        <f t="shared" si="19"/>
        <v>0.25</v>
      </c>
      <c r="F98" s="32">
        <f t="shared" si="22"/>
        <v>0.3</v>
      </c>
      <c r="G98" s="32">
        <v>0.18</v>
      </c>
      <c r="H98" s="33">
        <f t="shared" si="14"/>
        <v>0.375</v>
      </c>
      <c r="I98" s="33">
        <f t="shared" si="15"/>
        <v>0.22500000000000001</v>
      </c>
      <c r="J98" s="33">
        <f t="shared" si="16"/>
        <v>0.64616976667272374</v>
      </c>
      <c r="K98" s="33">
        <f t="shared" si="17"/>
        <v>0.58901036286872965</v>
      </c>
      <c r="L98">
        <f t="shared" si="18"/>
        <v>4.1538671498308837</v>
      </c>
    </row>
    <row r="99" spans="1:13">
      <c r="A99" s="37">
        <f t="shared" si="12"/>
        <v>4.2958291560445794</v>
      </c>
      <c r="B99" s="37">
        <f t="shared" si="13"/>
        <v>1.8573003810802788</v>
      </c>
      <c r="C99" s="31">
        <f t="shared" si="21"/>
        <v>50</v>
      </c>
      <c r="D99" s="31">
        <f t="shared" si="10"/>
        <v>50</v>
      </c>
      <c r="E99" s="32">
        <f t="shared" si="19"/>
        <v>0.25</v>
      </c>
      <c r="F99" s="32">
        <f t="shared" si="22"/>
        <v>0.3</v>
      </c>
      <c r="G99" s="32">
        <v>0.2</v>
      </c>
      <c r="H99" s="33">
        <f t="shared" si="14"/>
        <v>0.40833333333333333</v>
      </c>
      <c r="I99" s="33">
        <f t="shared" si="15"/>
        <v>0.2583333333333333</v>
      </c>
      <c r="J99" s="33">
        <f t="shared" si="16"/>
        <v>0.6584855148307418</v>
      </c>
      <c r="K99" s="33">
        <f t="shared" si="17"/>
        <v>0.60192516858946299</v>
      </c>
      <c r="L99">
        <f t="shared" si="18"/>
        <v>4.2958291560445794</v>
      </c>
    </row>
    <row r="100" spans="1:13">
      <c r="A100" s="37">
        <f t="shared" si="12"/>
        <v>3.2915422489962332</v>
      </c>
      <c r="B100" s="37">
        <f t="shared" si="13"/>
        <v>2.6704322736903094</v>
      </c>
      <c r="C100" s="34">
        <f t="shared" si="21"/>
        <v>50</v>
      </c>
      <c r="D100" s="34">
        <f t="shared" si="10"/>
        <v>50</v>
      </c>
      <c r="E100" s="35">
        <f t="shared" si="19"/>
        <v>0.25</v>
      </c>
      <c r="F100" s="35">
        <f t="shared" si="22"/>
        <v>0.3</v>
      </c>
      <c r="G100" s="35">
        <f>G$36</f>
        <v>0.05</v>
      </c>
      <c r="H100" s="36">
        <f t="shared" si="14"/>
        <v>0.15833333333333335</v>
      </c>
      <c r="I100" s="36">
        <f t="shared" si="15"/>
        <v>8.3333333333333592E-3</v>
      </c>
      <c r="J100" s="36">
        <f t="shared" si="16"/>
        <v>0.56290292839204015</v>
      </c>
      <c r="K100" s="36">
        <f t="shared" si="17"/>
        <v>0.50332448052551693</v>
      </c>
      <c r="L100">
        <f t="shared" si="18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workbookViewId="0">
      <pane xSplit="10" ySplit="28" topLeftCell="K31" activePane="bottomRight" state="frozenSplit"/>
      <selection pane="topRight" activeCell="J3" sqref="J3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 t="shared" ref="A41:A72" si="0">IF($B$35=2,-10,L41)</f>
        <v>2.1399849716016441E-89</v>
      </c>
      <c r="B41" s="37">
        <f t="shared" ref="B41:B72" si="1">IF($B$35=1,-10,L41+EXP(-G41*E41)*D41-C41)</f>
        <v>46.878890024694073</v>
      </c>
      <c r="C41" s="13">
        <v>2.5</v>
      </c>
      <c r="D41" s="13">
        <f t="shared" ref="D41:G52" si="2">D$36</f>
        <v>50</v>
      </c>
      <c r="E41" s="14">
        <f t="shared" si="2"/>
        <v>0.25</v>
      </c>
      <c r="F41" s="14">
        <f t="shared" si="2"/>
        <v>0.3</v>
      </c>
      <c r="G41" s="14">
        <f t="shared" si="2"/>
        <v>0.05</v>
      </c>
      <c r="H41" s="15">
        <f t="shared" ref="H41:H72" si="3">(LN(C41/D41)+(G41+(F41^2)/2)*E41)/(F41*SQRT(E41))</f>
        <v>-19.813215157026605</v>
      </c>
      <c r="I41" s="15">
        <f t="shared" ref="I41:I72" si="4">H41-(F41*SQRT(E41))</f>
        <v>-19.963215157026603</v>
      </c>
      <c r="J41" s="15">
        <f t="shared" ref="J41:J72" si="5">NORMSDIST(H41)</f>
        <v>1.1449221511828045E-87</v>
      </c>
      <c r="K41" s="15">
        <f t="shared" ref="K41:K72" si="6">NORMSDIST(I41)</f>
        <v>5.753279441518989E-89</v>
      </c>
      <c r="L41">
        <f t="shared" ref="L41:L72" si="7">C41*J41-D41*EXP(-G41*E41)*K41</f>
        <v>2.1399849716016441E-89</v>
      </c>
      <c r="M41" s="7"/>
    </row>
    <row r="42" spans="1:13">
      <c r="A42" s="37">
        <f t="shared" si="0"/>
        <v>2.7858906538015371E-27</v>
      </c>
      <c r="B42" s="37">
        <f t="shared" si="1"/>
        <v>39.378890024694073</v>
      </c>
      <c r="C42" s="13">
        <v>10</v>
      </c>
      <c r="D42" s="13">
        <f t="shared" si="2"/>
        <v>50</v>
      </c>
      <c r="E42" s="14">
        <f t="shared" si="2"/>
        <v>0.25</v>
      </c>
      <c r="F42" s="14">
        <f t="shared" si="2"/>
        <v>0.3</v>
      </c>
      <c r="G42" s="14">
        <f t="shared" si="2"/>
        <v>0.05</v>
      </c>
      <c r="H42" s="15">
        <f t="shared" si="3"/>
        <v>-10.571252749560669</v>
      </c>
      <c r="I42" s="15">
        <f t="shared" si="4"/>
        <v>-10.721252749560669</v>
      </c>
      <c r="J42" s="15">
        <f t="shared" si="5"/>
        <v>2.025236860830104E-26</v>
      </c>
      <c r="K42" s="15">
        <f t="shared" si="6"/>
        <v>4.0450037521969662E-27</v>
      </c>
      <c r="L42">
        <f t="shared" si="7"/>
        <v>2.7858906538015371E-27</v>
      </c>
      <c r="M42" s="7"/>
    </row>
    <row r="43" spans="1:13">
      <c r="A43" s="37">
        <f t="shared" si="0"/>
        <v>6.2653438181277994E-10</v>
      </c>
      <c r="B43" s="37">
        <f t="shared" si="1"/>
        <v>29.378890025320608</v>
      </c>
      <c r="C43" s="13">
        <v>20</v>
      </c>
      <c r="D43" s="13">
        <f t="shared" si="2"/>
        <v>50</v>
      </c>
      <c r="E43" s="14">
        <f t="shared" si="2"/>
        <v>0.25</v>
      </c>
      <c r="F43" s="14">
        <f t="shared" si="2"/>
        <v>0.3</v>
      </c>
      <c r="G43" s="14">
        <f t="shared" si="2"/>
        <v>0.05</v>
      </c>
      <c r="H43" s="15">
        <f t="shared" si="3"/>
        <v>-5.9502715458277002</v>
      </c>
      <c r="I43" s="15">
        <f t="shared" si="4"/>
        <v>-6.1002715458277006</v>
      </c>
      <c r="J43" s="15">
        <f t="shared" si="5"/>
        <v>1.3384899163021361E-9</v>
      </c>
      <c r="K43" s="15">
        <f t="shared" si="6"/>
        <v>5.2944211445732898E-10</v>
      </c>
      <c r="L43">
        <f t="shared" si="7"/>
        <v>6.2653438181277994E-10</v>
      </c>
      <c r="M43" s="7"/>
    </row>
    <row r="44" spans="1:13">
      <c r="A44" s="37">
        <f t="shared" si="0"/>
        <v>6.7359476502566393E-4</v>
      </c>
      <c r="B44" s="37">
        <f t="shared" si="1"/>
        <v>19.379563619459098</v>
      </c>
      <c r="C44" s="13">
        <v>30</v>
      </c>
      <c r="D44" s="13">
        <f t="shared" si="2"/>
        <v>50</v>
      </c>
      <c r="E44" s="14">
        <f t="shared" si="2"/>
        <v>0.25</v>
      </c>
      <c r="F44" s="14">
        <f t="shared" si="2"/>
        <v>0.3</v>
      </c>
      <c r="G44" s="14">
        <f t="shared" si="2"/>
        <v>0.05</v>
      </c>
      <c r="H44" s="15">
        <f t="shared" si="3"/>
        <v>-3.2471708251066049</v>
      </c>
      <c r="I44" s="15">
        <f t="shared" si="4"/>
        <v>-3.3971708251066048</v>
      </c>
      <c r="J44" s="15">
        <f t="shared" si="5"/>
        <v>5.8279203914901601E-4</v>
      </c>
      <c r="K44" s="15">
        <f t="shared" si="6"/>
        <v>3.4043224546032036E-4</v>
      </c>
      <c r="L44">
        <f t="shared" si="7"/>
        <v>6.7359476502566393E-4</v>
      </c>
      <c r="M44" s="7"/>
    </row>
    <row r="45" spans="1:13">
      <c r="A45" s="37">
        <f t="shared" si="0"/>
        <v>0.24166228771386855</v>
      </c>
      <c r="B45" s="37">
        <f t="shared" si="1"/>
        <v>9.6205523124079377</v>
      </c>
      <c r="C45" s="13">
        <v>40</v>
      </c>
      <c r="D45" s="13">
        <f t="shared" si="2"/>
        <v>50</v>
      </c>
      <c r="E45" s="14">
        <f t="shared" si="2"/>
        <v>0.25</v>
      </c>
      <c r="F45" s="14">
        <f t="shared" si="2"/>
        <v>0.3</v>
      </c>
      <c r="G45" s="14">
        <f t="shared" si="2"/>
        <v>0.05</v>
      </c>
      <c r="H45" s="15">
        <f t="shared" si="3"/>
        <v>-1.3292903420947315</v>
      </c>
      <c r="I45" s="15">
        <f t="shared" si="4"/>
        <v>-1.4792903420947314</v>
      </c>
      <c r="J45" s="15">
        <f t="shared" si="5"/>
        <v>9.1876099671062805E-2</v>
      </c>
      <c r="K45" s="15">
        <f t="shared" si="6"/>
        <v>6.9531366489032687E-2</v>
      </c>
      <c r="L45">
        <f t="shared" si="7"/>
        <v>0.24166228771386855</v>
      </c>
      <c r="M45" s="7"/>
    </row>
    <row r="46" spans="1:13">
      <c r="A46" s="37">
        <f t="shared" si="0"/>
        <v>3.2915422489962332</v>
      </c>
      <c r="B46" s="37">
        <f t="shared" si="1"/>
        <v>2.6704322736903094</v>
      </c>
      <c r="C46" s="13">
        <v>50</v>
      </c>
      <c r="D46" s="13">
        <f t="shared" si="2"/>
        <v>50</v>
      </c>
      <c r="E46" s="14">
        <f t="shared" si="2"/>
        <v>0.25</v>
      </c>
      <c r="F46" s="14">
        <f t="shared" si="2"/>
        <v>0.3</v>
      </c>
      <c r="G46" s="14">
        <f t="shared" si="2"/>
        <v>0.05</v>
      </c>
      <c r="H46" s="15">
        <f t="shared" si="3"/>
        <v>0.15833333333333335</v>
      </c>
      <c r="I46" s="15">
        <f t="shared" si="4"/>
        <v>8.3333333333333592E-3</v>
      </c>
      <c r="J46" s="15">
        <f t="shared" si="5"/>
        <v>0.56290292839204015</v>
      </c>
      <c r="K46" s="15">
        <f t="shared" si="6"/>
        <v>0.50332448052551693</v>
      </c>
      <c r="L46">
        <f t="shared" si="7"/>
        <v>3.2915422489962332</v>
      </c>
      <c r="M46" s="7"/>
    </row>
    <row r="47" spans="1:13">
      <c r="A47" s="37">
        <f t="shared" si="0"/>
        <v>10.993047399764173</v>
      </c>
      <c r="B47" s="37">
        <f t="shared" si="1"/>
        <v>0.3719374244582454</v>
      </c>
      <c r="C47" s="13">
        <v>60</v>
      </c>
      <c r="D47" s="13">
        <f t="shared" si="2"/>
        <v>50</v>
      </c>
      <c r="E47" s="14">
        <f t="shared" si="2"/>
        <v>0.25</v>
      </c>
      <c r="F47" s="14">
        <f t="shared" si="2"/>
        <v>0.3</v>
      </c>
      <c r="G47" s="14">
        <f t="shared" si="2"/>
        <v>0.05</v>
      </c>
      <c r="H47" s="15">
        <f t="shared" si="3"/>
        <v>1.373810378626364</v>
      </c>
      <c r="I47" s="15">
        <f t="shared" si="4"/>
        <v>1.2238103786263641</v>
      </c>
      <c r="J47" s="15">
        <f t="shared" si="5"/>
        <v>0.91524972088670276</v>
      </c>
      <c r="K47" s="15">
        <f t="shared" si="6"/>
        <v>0.88948811590282628</v>
      </c>
      <c r="L47">
        <f t="shared" si="7"/>
        <v>10.993047399764173</v>
      </c>
      <c r="M47" s="7"/>
    </row>
    <row r="48" spans="1:13">
      <c r="A48" s="37">
        <f t="shared" si="0"/>
        <v>20.650913609180172</v>
      </c>
      <c r="B48" s="37">
        <f t="shared" si="1"/>
        <v>2.9803633874252E-2</v>
      </c>
      <c r="C48" s="13">
        <v>70</v>
      </c>
      <c r="D48" s="13">
        <f t="shared" si="2"/>
        <v>50</v>
      </c>
      <c r="E48" s="14">
        <f t="shared" si="2"/>
        <v>0.25</v>
      </c>
      <c r="F48" s="14">
        <f t="shared" si="2"/>
        <v>0.3</v>
      </c>
      <c r="G48" s="14">
        <f t="shared" si="2"/>
        <v>0.05</v>
      </c>
      <c r="H48" s="15">
        <f t="shared" si="3"/>
        <v>2.4014815774747529</v>
      </c>
      <c r="I48" s="15">
        <f t="shared" si="4"/>
        <v>2.251481577474753</v>
      </c>
      <c r="J48" s="15">
        <f t="shared" si="5"/>
        <v>0.9918355843756731</v>
      </c>
      <c r="K48" s="15">
        <f t="shared" si="6"/>
        <v>0.98782247378836541</v>
      </c>
      <c r="L48">
        <f t="shared" si="7"/>
        <v>20.650913609180172</v>
      </c>
      <c r="M48" s="7"/>
    </row>
    <row r="49" spans="1:13">
      <c r="A49" s="37">
        <f t="shared" si="0"/>
        <v>30.622747335428642</v>
      </c>
      <c r="B49" s="37">
        <f t="shared" si="1"/>
        <v>1.6373601227144263E-3</v>
      </c>
      <c r="C49" s="13">
        <v>80</v>
      </c>
      <c r="D49" s="13">
        <f t="shared" si="2"/>
        <v>50</v>
      </c>
      <c r="E49" s="14">
        <f t="shared" si="2"/>
        <v>0.25</v>
      </c>
      <c r="F49" s="14">
        <f t="shared" si="2"/>
        <v>0.3</v>
      </c>
      <c r="G49" s="14">
        <f t="shared" si="2"/>
        <v>0.05</v>
      </c>
      <c r="H49" s="15">
        <f t="shared" si="3"/>
        <v>3.2916908616382377</v>
      </c>
      <c r="I49" s="15">
        <f t="shared" si="4"/>
        <v>3.1416908616382377</v>
      </c>
      <c r="J49" s="15">
        <f t="shared" si="5"/>
        <v>0.99950206492291871</v>
      </c>
      <c r="K49" s="15">
        <f t="shared" si="6"/>
        <v>0.99916012356153638</v>
      </c>
      <c r="L49">
        <f t="shared" si="7"/>
        <v>30.622747335428642</v>
      </c>
      <c r="M49" s="7"/>
    </row>
    <row r="50" spans="1:13">
      <c r="A50" s="37">
        <f t="shared" si="0"/>
        <v>40.621180641214835</v>
      </c>
      <c r="B50" s="37">
        <f t="shared" si="1"/>
        <v>7.0665908907585617E-5</v>
      </c>
      <c r="C50" s="13">
        <v>90</v>
      </c>
      <c r="D50" s="13">
        <f t="shared" si="2"/>
        <v>50</v>
      </c>
      <c r="E50" s="14">
        <f t="shared" si="2"/>
        <v>0.25</v>
      </c>
      <c r="F50" s="14">
        <f t="shared" si="2"/>
        <v>0.3</v>
      </c>
      <c r="G50" s="14">
        <f t="shared" si="2"/>
        <v>0.05</v>
      </c>
      <c r="H50" s="15">
        <f t="shared" si="3"/>
        <v>4.0769110993474609</v>
      </c>
      <c r="I50" s="15">
        <f t="shared" si="4"/>
        <v>3.926911099347461</v>
      </c>
      <c r="J50" s="15">
        <f t="shared" si="5"/>
        <v>0.99997718103418032</v>
      </c>
      <c r="K50" s="15">
        <f t="shared" si="6"/>
        <v>0.99995697811693174</v>
      </c>
      <c r="L50">
        <f t="shared" si="7"/>
        <v>40.621180641214835</v>
      </c>
      <c r="M50" s="7"/>
    </row>
    <row r="51" spans="1:13">
      <c r="A51" s="37">
        <f t="shared" si="0"/>
        <v>50.621112608551648</v>
      </c>
      <c r="B51" s="37">
        <f t="shared" si="1"/>
        <v>2.6332457139233156E-6</v>
      </c>
      <c r="C51" s="13">
        <v>100</v>
      </c>
      <c r="D51" s="13">
        <f t="shared" si="2"/>
        <v>50</v>
      </c>
      <c r="E51" s="14">
        <f t="shared" si="2"/>
        <v>0.25</v>
      </c>
      <c r="F51" s="14">
        <f t="shared" si="2"/>
        <v>0.3</v>
      </c>
      <c r="G51" s="14">
        <f t="shared" si="2"/>
        <v>0.05</v>
      </c>
      <c r="H51" s="15">
        <f t="shared" si="3"/>
        <v>4.7793145370663028</v>
      </c>
      <c r="I51" s="15">
        <f t="shared" si="4"/>
        <v>4.6293145370663025</v>
      </c>
      <c r="J51" s="15">
        <f t="shared" si="5"/>
        <v>0.99999912053068818</v>
      </c>
      <c r="K51" s="15">
        <f t="shared" si="6"/>
        <v>0.99999816560929444</v>
      </c>
      <c r="L51">
        <f t="shared" si="7"/>
        <v>50.621112608551648</v>
      </c>
      <c r="M51" s="7"/>
    </row>
    <row r="52" spans="1:13">
      <c r="A52" s="37">
        <f t="shared" si="0"/>
        <v>3.2915422489962332</v>
      </c>
      <c r="B52" s="37">
        <f t="shared" si="1"/>
        <v>2.6704322736903094</v>
      </c>
      <c r="C52" s="16">
        <f t="shared" ref="C52:C83" si="8">C$36</f>
        <v>50</v>
      </c>
      <c r="D52" s="16">
        <f t="shared" si="2"/>
        <v>50</v>
      </c>
      <c r="E52" s="17">
        <f t="shared" si="2"/>
        <v>0.25</v>
      </c>
      <c r="F52" s="17">
        <f t="shared" si="2"/>
        <v>0.3</v>
      </c>
      <c r="G52" s="17">
        <f t="shared" si="2"/>
        <v>0.05</v>
      </c>
      <c r="H52" s="18">
        <f t="shared" si="3"/>
        <v>0.15833333333333335</v>
      </c>
      <c r="I52" s="18">
        <f t="shared" si="4"/>
        <v>8.3333333333333592E-3</v>
      </c>
      <c r="J52" s="18">
        <f t="shared" si="5"/>
        <v>0.56290292839204015</v>
      </c>
      <c r="K52" s="18">
        <f t="shared" si="6"/>
        <v>0.50332448052551693</v>
      </c>
      <c r="L52">
        <f t="shared" si="7"/>
        <v>3.2915422489962332</v>
      </c>
      <c r="M52" s="7"/>
    </row>
    <row r="53" spans="1:13">
      <c r="A53" s="37">
        <f t="shared" si="0"/>
        <v>47.531055498765298</v>
      </c>
      <c r="B53" s="37">
        <f t="shared" si="1"/>
        <v>0</v>
      </c>
      <c r="C53" s="19">
        <f t="shared" si="8"/>
        <v>50</v>
      </c>
      <c r="D53" s="19">
        <v>2.5</v>
      </c>
      <c r="E53" s="20">
        <f t="shared" ref="E53:G64" si="9">E$36</f>
        <v>0.25</v>
      </c>
      <c r="F53" s="20">
        <f t="shared" si="9"/>
        <v>0.3</v>
      </c>
      <c r="G53" s="20">
        <f t="shared" si="9"/>
        <v>0.05</v>
      </c>
      <c r="H53" s="21">
        <f t="shared" si="3"/>
        <v>20.129881823693275</v>
      </c>
      <c r="I53" s="21">
        <f t="shared" si="4"/>
        <v>19.979881823693276</v>
      </c>
      <c r="J53" s="21">
        <f t="shared" si="5"/>
        <v>1</v>
      </c>
      <c r="K53" s="21">
        <f t="shared" si="6"/>
        <v>1</v>
      </c>
      <c r="L53">
        <f t="shared" si="7"/>
        <v>47.531055498765298</v>
      </c>
    </row>
    <row r="54" spans="1:13">
      <c r="A54" s="37">
        <f t="shared" si="0"/>
        <v>40.124221995061184</v>
      </c>
      <c r="B54" s="37">
        <f t="shared" si="1"/>
        <v>0</v>
      </c>
      <c r="C54" s="19">
        <f t="shared" si="8"/>
        <v>50</v>
      </c>
      <c r="D54" s="19">
        <v>10</v>
      </c>
      <c r="E54" s="20">
        <f t="shared" si="9"/>
        <v>0.25</v>
      </c>
      <c r="F54" s="20">
        <f t="shared" si="9"/>
        <v>0.3</v>
      </c>
      <c r="G54" s="20">
        <f t="shared" si="9"/>
        <v>0.05</v>
      </c>
      <c r="H54" s="21">
        <f t="shared" si="3"/>
        <v>10.887919416227335</v>
      </c>
      <c r="I54" s="21">
        <f t="shared" si="4"/>
        <v>10.737919416227335</v>
      </c>
      <c r="J54" s="21">
        <f t="shared" si="5"/>
        <v>1</v>
      </c>
      <c r="K54" s="21">
        <f t="shared" si="6"/>
        <v>1</v>
      </c>
      <c r="L54">
        <f t="shared" si="7"/>
        <v>40.124221995061184</v>
      </c>
    </row>
    <row r="55" spans="1:13">
      <c r="A55" s="37">
        <f t="shared" si="0"/>
        <v>30.24844399033751</v>
      </c>
      <c r="B55" s="37">
        <f t="shared" si="1"/>
        <v>2.1513812953344313E-10</v>
      </c>
      <c r="C55" s="19">
        <f t="shared" si="8"/>
        <v>50</v>
      </c>
      <c r="D55" s="19">
        <v>20</v>
      </c>
      <c r="E55" s="20">
        <f t="shared" si="9"/>
        <v>0.25</v>
      </c>
      <c r="F55" s="20">
        <f t="shared" si="9"/>
        <v>0.3</v>
      </c>
      <c r="G55" s="20">
        <f t="shared" si="9"/>
        <v>0.05</v>
      </c>
      <c r="H55" s="21">
        <f t="shared" si="3"/>
        <v>6.2669382124943676</v>
      </c>
      <c r="I55" s="21">
        <f t="shared" si="4"/>
        <v>6.1169382124943672</v>
      </c>
      <c r="J55" s="21">
        <f t="shared" si="5"/>
        <v>0.99999999981589194</v>
      </c>
      <c r="K55" s="21">
        <f t="shared" si="6"/>
        <v>0.9999999995230483</v>
      </c>
      <c r="L55">
        <f t="shared" si="7"/>
        <v>30.24844399033751</v>
      </c>
    </row>
    <row r="56" spans="1:13">
      <c r="A56" s="37">
        <f t="shared" si="0"/>
        <v>20.373018038791681</v>
      </c>
      <c r="B56" s="37">
        <f t="shared" si="1"/>
        <v>3.5205360812540221E-4</v>
      </c>
      <c r="C56" s="19">
        <f t="shared" si="8"/>
        <v>50</v>
      </c>
      <c r="D56" s="19">
        <v>30</v>
      </c>
      <c r="E56" s="20">
        <f t="shared" si="9"/>
        <v>0.25</v>
      </c>
      <c r="F56" s="20">
        <f t="shared" si="9"/>
        <v>0.3</v>
      </c>
      <c r="G56" s="20">
        <f t="shared" si="9"/>
        <v>0.05</v>
      </c>
      <c r="H56" s="21">
        <f t="shared" si="3"/>
        <v>3.5638374917732718</v>
      </c>
      <c r="I56" s="21">
        <f t="shared" si="4"/>
        <v>3.4138374917732719</v>
      </c>
      <c r="J56" s="21">
        <f t="shared" si="5"/>
        <v>0.99981726386528602</v>
      </c>
      <c r="K56" s="21">
        <f t="shared" si="6"/>
        <v>0.99967972614953893</v>
      </c>
      <c r="L56">
        <f t="shared" si="7"/>
        <v>20.373018038791681</v>
      </c>
    </row>
    <row r="57" spans="1:13">
      <c r="A57" s="37">
        <f t="shared" si="0"/>
        <v>10.662413217734617</v>
      </c>
      <c r="B57" s="37">
        <f t="shared" si="1"/>
        <v>0.16552523748987369</v>
      </c>
      <c r="C57" s="19">
        <f t="shared" si="8"/>
        <v>50</v>
      </c>
      <c r="D57" s="19">
        <v>40</v>
      </c>
      <c r="E57" s="20">
        <f t="shared" si="9"/>
        <v>0.25</v>
      </c>
      <c r="F57" s="20">
        <f t="shared" si="9"/>
        <v>0.3</v>
      </c>
      <c r="G57" s="20">
        <f t="shared" si="9"/>
        <v>0.05</v>
      </c>
      <c r="H57" s="21">
        <f t="shared" si="3"/>
        <v>1.6459570087613984</v>
      </c>
      <c r="I57" s="21">
        <f t="shared" si="4"/>
        <v>1.4959570087613985</v>
      </c>
      <c r="J57" s="21">
        <f t="shared" si="5"/>
        <v>0.95011369476285523</v>
      </c>
      <c r="K57" s="21">
        <f t="shared" si="6"/>
        <v>0.93266757064565076</v>
      </c>
      <c r="L57">
        <f t="shared" si="7"/>
        <v>10.662413217734617</v>
      </c>
    </row>
    <row r="58" spans="1:13">
      <c r="A58" s="37">
        <f t="shared" si="0"/>
        <v>3.2915422489962332</v>
      </c>
      <c r="B58" s="37">
        <f t="shared" si="1"/>
        <v>2.6704322736903094</v>
      </c>
      <c r="C58" s="19">
        <f t="shared" si="8"/>
        <v>50</v>
      </c>
      <c r="D58" s="19">
        <v>50</v>
      </c>
      <c r="E58" s="20">
        <f t="shared" si="9"/>
        <v>0.25</v>
      </c>
      <c r="F58" s="20">
        <f t="shared" si="9"/>
        <v>0.3</v>
      </c>
      <c r="G58" s="20">
        <f t="shared" si="9"/>
        <v>0.05</v>
      </c>
      <c r="H58" s="21">
        <f t="shared" si="3"/>
        <v>0.15833333333333335</v>
      </c>
      <c r="I58" s="21">
        <f t="shared" si="4"/>
        <v>8.3333333333333592E-3</v>
      </c>
      <c r="J58" s="21">
        <f t="shared" si="5"/>
        <v>0.56290292839204015</v>
      </c>
      <c r="K58" s="21">
        <f t="shared" si="6"/>
        <v>0.50332448052551693</v>
      </c>
      <c r="L58">
        <f t="shared" si="7"/>
        <v>3.2915422489962332</v>
      </c>
    </row>
    <row r="59" spans="1:13">
      <c r="A59" s="37">
        <f t="shared" si="0"/>
        <v>0.52458160832064671</v>
      </c>
      <c r="B59" s="37">
        <f t="shared" si="1"/>
        <v>9.7792496379535336</v>
      </c>
      <c r="C59" s="19">
        <f t="shared" si="8"/>
        <v>50</v>
      </c>
      <c r="D59" s="19">
        <v>60</v>
      </c>
      <c r="E59" s="20">
        <f t="shared" si="9"/>
        <v>0.25</v>
      </c>
      <c r="F59" s="20">
        <f t="shared" si="9"/>
        <v>0.3</v>
      </c>
      <c r="G59" s="20">
        <f t="shared" si="9"/>
        <v>0.05</v>
      </c>
      <c r="H59" s="21">
        <f t="shared" si="3"/>
        <v>-1.0571437119596974</v>
      </c>
      <c r="I59" s="21">
        <f t="shared" si="4"/>
        <v>-1.2071437119596973</v>
      </c>
      <c r="J59" s="21">
        <f t="shared" si="5"/>
        <v>0.14522300212809358</v>
      </c>
      <c r="K59" s="21">
        <f t="shared" si="6"/>
        <v>0.11368840164145577</v>
      </c>
      <c r="L59">
        <f t="shared" si="7"/>
        <v>0.52458160832064671</v>
      </c>
    </row>
    <row r="60" spans="1:13">
      <c r="A60" s="37">
        <f t="shared" si="0"/>
        <v>4.8176191297563009E-2</v>
      </c>
      <c r="B60" s="37">
        <f t="shared" si="1"/>
        <v>19.178622225869262</v>
      </c>
      <c r="C60" s="19">
        <f t="shared" si="8"/>
        <v>50</v>
      </c>
      <c r="D60" s="19">
        <v>70</v>
      </c>
      <c r="E60" s="20">
        <f t="shared" si="9"/>
        <v>0.25</v>
      </c>
      <c r="F60" s="20">
        <f t="shared" si="9"/>
        <v>0.3</v>
      </c>
      <c r="G60" s="20">
        <f t="shared" si="9"/>
        <v>0.05</v>
      </c>
      <c r="H60" s="21">
        <f t="shared" si="3"/>
        <v>-2.084814910808086</v>
      </c>
      <c r="I60" s="21">
        <f t="shared" si="4"/>
        <v>-2.2348149108080859</v>
      </c>
      <c r="J60" s="21">
        <f t="shared" si="5"/>
        <v>1.8543052350523448E-2</v>
      </c>
      <c r="K60" s="21">
        <f t="shared" si="6"/>
        <v>1.2714751265875512E-2</v>
      </c>
      <c r="L60">
        <f t="shared" si="7"/>
        <v>4.8176191297563009E-2</v>
      </c>
    </row>
    <row r="61" spans="1:13">
      <c r="A61" s="37">
        <f t="shared" si="0"/>
        <v>3.0086050137633213E-3</v>
      </c>
      <c r="B61" s="37">
        <f t="shared" si="1"/>
        <v>29.009232644524275</v>
      </c>
      <c r="C61" s="19">
        <f t="shared" si="8"/>
        <v>50</v>
      </c>
      <c r="D61" s="19">
        <v>80</v>
      </c>
      <c r="E61" s="20">
        <f t="shared" si="9"/>
        <v>0.25</v>
      </c>
      <c r="F61" s="20">
        <f t="shared" si="9"/>
        <v>0.3</v>
      </c>
      <c r="G61" s="20">
        <f t="shared" si="9"/>
        <v>0.05</v>
      </c>
      <c r="H61" s="21">
        <f t="shared" si="3"/>
        <v>-2.9750241949715708</v>
      </c>
      <c r="I61" s="21">
        <f t="shared" si="4"/>
        <v>-3.1250241949715707</v>
      </c>
      <c r="J61" s="21">
        <f t="shared" si="5"/>
        <v>1.4648271996577922E-3</v>
      </c>
      <c r="K61" s="21">
        <f t="shared" si="6"/>
        <v>8.8895217842588359E-4</v>
      </c>
      <c r="L61">
        <f t="shared" si="7"/>
        <v>3.0086050137633213E-3</v>
      </c>
    </row>
    <row r="62" spans="1:13">
      <c r="A62" s="37">
        <f t="shared" si="0"/>
        <v>1.4610198856632953E-4</v>
      </c>
      <c r="B62" s="37">
        <f t="shared" si="1"/>
        <v>38.882148146437899</v>
      </c>
      <c r="C62" s="19">
        <f t="shared" si="8"/>
        <v>50</v>
      </c>
      <c r="D62" s="19">
        <v>90</v>
      </c>
      <c r="E62" s="20">
        <f t="shared" si="9"/>
        <v>0.25</v>
      </c>
      <c r="F62" s="20">
        <f t="shared" si="9"/>
        <v>0.3</v>
      </c>
      <c r="G62" s="20">
        <f t="shared" si="9"/>
        <v>0.05</v>
      </c>
      <c r="H62" s="21">
        <f t="shared" si="3"/>
        <v>-3.7602444326807927</v>
      </c>
      <c r="I62" s="21">
        <f t="shared" si="4"/>
        <v>-3.9102444326807926</v>
      </c>
      <c r="J62" s="21">
        <f t="shared" si="5"/>
        <v>8.4873706999277765E-5</v>
      </c>
      <c r="K62" s="21">
        <f t="shared" si="6"/>
        <v>4.6101384612695639E-5</v>
      </c>
      <c r="L62">
        <f t="shared" si="7"/>
        <v>1.4610198856632953E-4</v>
      </c>
    </row>
    <row r="63" spans="1:13">
      <c r="A63" s="37">
        <f t="shared" si="0"/>
        <v>6.0661641144032932E-6</v>
      </c>
      <c r="B63" s="37">
        <f t="shared" si="1"/>
        <v>48.757786115552264</v>
      </c>
      <c r="C63" s="19">
        <f t="shared" si="8"/>
        <v>50</v>
      </c>
      <c r="D63" s="19">
        <v>100</v>
      </c>
      <c r="E63" s="20">
        <f t="shared" si="9"/>
        <v>0.25</v>
      </c>
      <c r="F63" s="20">
        <f t="shared" si="9"/>
        <v>0.3</v>
      </c>
      <c r="G63" s="20">
        <f t="shared" si="9"/>
        <v>0.05</v>
      </c>
      <c r="H63" s="21">
        <f t="shared" si="3"/>
        <v>-4.4626478703996355</v>
      </c>
      <c r="I63" s="21">
        <f t="shared" si="4"/>
        <v>-4.6126478703996359</v>
      </c>
      <c r="J63" s="21">
        <f t="shared" si="5"/>
        <v>4.0476513085696553E-6</v>
      </c>
      <c r="K63" s="21">
        <f t="shared" si="6"/>
        <v>1.9878575765464035E-6</v>
      </c>
      <c r="L63">
        <f t="shared" si="7"/>
        <v>6.0661641144032932E-6</v>
      </c>
    </row>
    <row r="64" spans="1:13">
      <c r="A64" s="37">
        <f t="shared" si="0"/>
        <v>3.2915422489962332</v>
      </c>
      <c r="B64" s="37">
        <f t="shared" si="1"/>
        <v>2.6704322736903094</v>
      </c>
      <c r="C64" s="22">
        <f t="shared" si="8"/>
        <v>50</v>
      </c>
      <c r="D64" s="22">
        <f t="shared" ref="D64:D100" si="10">D$36</f>
        <v>50</v>
      </c>
      <c r="E64" s="23">
        <f t="shared" si="9"/>
        <v>0.25</v>
      </c>
      <c r="F64" s="23">
        <f t="shared" si="9"/>
        <v>0.3</v>
      </c>
      <c r="G64" s="23">
        <f t="shared" si="9"/>
        <v>0.05</v>
      </c>
      <c r="H64" s="24">
        <f t="shared" si="3"/>
        <v>0.15833333333333335</v>
      </c>
      <c r="I64" s="24">
        <f t="shared" si="4"/>
        <v>8.3333333333333592E-3</v>
      </c>
      <c r="J64" s="24">
        <f t="shared" si="5"/>
        <v>0.56290292839204015</v>
      </c>
      <c r="K64" s="24">
        <f t="shared" si="6"/>
        <v>0.50332448052551693</v>
      </c>
      <c r="L64">
        <f t="shared" si="7"/>
        <v>3.2915422489962332</v>
      </c>
      <c r="M64" s="12"/>
    </row>
    <row r="65" spans="1:13">
      <c r="A65" s="37">
        <f t="shared" si="0"/>
        <v>1.3995214042827087</v>
      </c>
      <c r="B65" s="37">
        <f t="shared" si="1"/>
        <v>1.2746775241557131</v>
      </c>
      <c r="C65" s="40">
        <f t="shared" si="8"/>
        <v>50</v>
      </c>
      <c r="D65" s="40">
        <f t="shared" si="10"/>
        <v>50</v>
      </c>
      <c r="E65" s="41">
        <v>0.05</v>
      </c>
      <c r="F65" s="41">
        <f t="shared" ref="F65:G76" si="11">F$36</f>
        <v>0.3</v>
      </c>
      <c r="G65" s="41">
        <f t="shared" si="11"/>
        <v>0.05</v>
      </c>
      <c r="H65" s="42">
        <f t="shared" si="3"/>
        <v>7.0808819287493358E-2</v>
      </c>
      <c r="I65" s="42">
        <f t="shared" si="4"/>
        <v>3.7267799624996767E-3</v>
      </c>
      <c r="J65" s="42">
        <f t="shared" si="5"/>
        <v>0.52822504366522638</v>
      </c>
      <c r="K65" s="42">
        <f t="shared" si="6"/>
        <v>0.50148676665520375</v>
      </c>
      <c r="L65">
        <f t="shared" si="7"/>
        <v>1.3995214042827087</v>
      </c>
    </row>
    <row r="66" spans="1:13">
      <c r="A66" s="37">
        <f t="shared" si="0"/>
        <v>2.9170070257381333</v>
      </c>
      <c r="B66" s="37">
        <f t="shared" si="1"/>
        <v>2.419498713196532</v>
      </c>
      <c r="C66" s="40">
        <f t="shared" si="8"/>
        <v>50</v>
      </c>
      <c r="D66" s="40">
        <f t="shared" si="10"/>
        <v>50</v>
      </c>
      <c r="E66" s="41">
        <v>0.2</v>
      </c>
      <c r="F66" s="41">
        <f t="shared" si="11"/>
        <v>0.3</v>
      </c>
      <c r="G66" s="41">
        <f t="shared" si="11"/>
        <v>0.05</v>
      </c>
      <c r="H66" s="42">
        <f t="shared" si="3"/>
        <v>0.14161763857498672</v>
      </c>
      <c r="I66" s="42">
        <f t="shared" si="4"/>
        <v>7.4535599249993534E-3</v>
      </c>
      <c r="J66" s="42">
        <f t="shared" si="5"/>
        <v>0.55630898310505827</v>
      </c>
      <c r="K66" s="42">
        <f t="shared" si="6"/>
        <v>0.50297351266103785</v>
      </c>
      <c r="L66">
        <f t="shared" si="7"/>
        <v>2.9170070257381333</v>
      </c>
    </row>
    <row r="67" spans="1:13">
      <c r="A67" s="37">
        <f t="shared" si="0"/>
        <v>4.2573520913592056</v>
      </c>
      <c r="B67" s="37">
        <f t="shared" si="1"/>
        <v>3.267285756696964</v>
      </c>
      <c r="C67" s="40">
        <f t="shared" si="8"/>
        <v>50</v>
      </c>
      <c r="D67" s="40">
        <f t="shared" si="10"/>
        <v>50</v>
      </c>
      <c r="E67" s="41">
        <v>0.4</v>
      </c>
      <c r="F67" s="41">
        <f t="shared" si="11"/>
        <v>0.3</v>
      </c>
      <c r="G67" s="41">
        <f t="shared" si="11"/>
        <v>0.05</v>
      </c>
      <c r="H67" s="42">
        <f t="shared" si="3"/>
        <v>0.20027758514399741</v>
      </c>
      <c r="I67" s="42">
        <f t="shared" si="4"/>
        <v>1.0540925533894657E-2</v>
      </c>
      <c r="J67" s="42">
        <f t="shared" si="5"/>
        <v>0.57936825406715986</v>
      </c>
      <c r="K67" s="42">
        <f t="shared" si="6"/>
        <v>0.50420514299687091</v>
      </c>
      <c r="L67">
        <f t="shared" si="7"/>
        <v>4.2573520913592056</v>
      </c>
    </row>
    <row r="68" spans="1:13">
      <c r="A68" s="37">
        <f t="shared" si="0"/>
        <v>5.3331454514816663</v>
      </c>
      <c r="B68" s="37">
        <f t="shared" si="1"/>
        <v>3.8554221289070796</v>
      </c>
      <c r="C68" s="40">
        <f t="shared" si="8"/>
        <v>50</v>
      </c>
      <c r="D68" s="40">
        <f t="shared" si="10"/>
        <v>50</v>
      </c>
      <c r="E68" s="41">
        <v>0.6</v>
      </c>
      <c r="F68" s="41">
        <f t="shared" si="11"/>
        <v>0.3</v>
      </c>
      <c r="G68" s="41">
        <f t="shared" si="11"/>
        <v>0.05</v>
      </c>
      <c r="H68" s="42">
        <f t="shared" si="3"/>
        <v>0.24528894525980308</v>
      </c>
      <c r="I68" s="42">
        <f t="shared" si="4"/>
        <v>1.2909944487358077E-2</v>
      </c>
      <c r="J68" s="42">
        <f t="shared" si="5"/>
        <v>0.59688364462541343</v>
      </c>
      <c r="K68" s="42">
        <f t="shared" si="6"/>
        <v>0.50515017963269981</v>
      </c>
      <c r="L68">
        <f t="shared" si="7"/>
        <v>5.3331454514816663</v>
      </c>
    </row>
    <row r="69" spans="1:13">
      <c r="A69" s="37">
        <f t="shared" si="0"/>
        <v>6.2696678058083393</v>
      </c>
      <c r="B69" s="37">
        <f t="shared" si="1"/>
        <v>4.309139763424497</v>
      </c>
      <c r="C69" s="40">
        <f t="shared" si="8"/>
        <v>50</v>
      </c>
      <c r="D69" s="40">
        <f t="shared" si="10"/>
        <v>50</v>
      </c>
      <c r="E69" s="41">
        <v>0.8</v>
      </c>
      <c r="F69" s="41">
        <f t="shared" si="11"/>
        <v>0.3</v>
      </c>
      <c r="G69" s="41">
        <f t="shared" si="11"/>
        <v>0.05</v>
      </c>
      <c r="H69" s="42">
        <f t="shared" si="3"/>
        <v>0.28323527714997343</v>
      </c>
      <c r="I69" s="42">
        <f t="shared" si="4"/>
        <v>1.4907119849998707E-2</v>
      </c>
      <c r="J69" s="42">
        <f t="shared" si="5"/>
        <v>0.61150175610354018</v>
      </c>
      <c r="K69" s="42">
        <f t="shared" si="6"/>
        <v>0.5059468601322813</v>
      </c>
      <c r="L69">
        <f t="shared" si="7"/>
        <v>6.2696678058083393</v>
      </c>
    </row>
    <row r="70" spans="1:13">
      <c r="A70" s="37">
        <f t="shared" si="0"/>
        <v>7.1156273929929093</v>
      </c>
      <c r="B70" s="37">
        <f t="shared" si="1"/>
        <v>4.6770986180286087</v>
      </c>
      <c r="C70" s="40">
        <f t="shared" si="8"/>
        <v>50</v>
      </c>
      <c r="D70" s="40">
        <f t="shared" si="10"/>
        <v>50</v>
      </c>
      <c r="E70" s="41">
        <v>1</v>
      </c>
      <c r="F70" s="41">
        <f t="shared" si="11"/>
        <v>0.3</v>
      </c>
      <c r="G70" s="41">
        <f t="shared" si="11"/>
        <v>0.05</v>
      </c>
      <c r="H70" s="42">
        <f t="shared" si="3"/>
        <v>0.31666666666666671</v>
      </c>
      <c r="I70" s="42">
        <f t="shared" si="4"/>
        <v>1.6666666666666718E-2</v>
      </c>
      <c r="J70" s="42">
        <f t="shared" si="5"/>
        <v>0.62425172790601247</v>
      </c>
      <c r="K70" s="42">
        <f t="shared" si="6"/>
        <v>0.50664873019368262</v>
      </c>
      <c r="L70">
        <f t="shared" si="7"/>
        <v>7.1156273929929093</v>
      </c>
    </row>
    <row r="71" spans="1:13">
      <c r="A71" s="37">
        <f t="shared" si="0"/>
        <v>7.8961001709339271</v>
      </c>
      <c r="B71" s="37">
        <f t="shared" si="1"/>
        <v>4.9843268501463598</v>
      </c>
      <c r="C71" s="40">
        <f t="shared" si="8"/>
        <v>50</v>
      </c>
      <c r="D71" s="40">
        <f t="shared" si="10"/>
        <v>50</v>
      </c>
      <c r="E71" s="41">
        <v>1.2</v>
      </c>
      <c r="F71" s="41">
        <f t="shared" si="11"/>
        <v>0.3</v>
      </c>
      <c r="G71" s="41">
        <f t="shared" si="11"/>
        <v>0.05</v>
      </c>
      <c r="H71" s="42">
        <f t="shared" si="3"/>
        <v>0.34689095308660522</v>
      </c>
      <c r="I71" s="42">
        <f t="shared" si="4"/>
        <v>1.8257418583505602E-2</v>
      </c>
      <c r="J71" s="42">
        <f t="shared" si="5"/>
        <v>0.63566337823482755</v>
      </c>
      <c r="K71" s="42">
        <f t="shared" si="6"/>
        <v>0.50728325157661192</v>
      </c>
      <c r="L71">
        <f t="shared" si="7"/>
        <v>7.8961001709339271</v>
      </c>
    </row>
    <row r="72" spans="1:13">
      <c r="A72" s="37">
        <f t="shared" si="0"/>
        <v>8.6260418628285507</v>
      </c>
      <c r="B72" s="37">
        <f t="shared" si="1"/>
        <v>5.2457328581259617</v>
      </c>
      <c r="C72" s="40">
        <f t="shared" si="8"/>
        <v>50</v>
      </c>
      <c r="D72" s="40">
        <f t="shared" si="10"/>
        <v>50</v>
      </c>
      <c r="E72" s="41">
        <v>1.4</v>
      </c>
      <c r="F72" s="41">
        <f t="shared" si="11"/>
        <v>0.3</v>
      </c>
      <c r="G72" s="41">
        <f t="shared" si="11"/>
        <v>0.05</v>
      </c>
      <c r="H72" s="42">
        <f t="shared" si="3"/>
        <v>0.37468505292964233</v>
      </c>
      <c r="I72" s="42">
        <f t="shared" si="4"/>
        <v>1.9720265943665383E-2</v>
      </c>
      <c r="J72" s="42">
        <f t="shared" si="5"/>
        <v>0.64605264508605287</v>
      </c>
      <c r="K72" s="42">
        <f t="shared" si="6"/>
        <v>0.50786673798121873</v>
      </c>
      <c r="L72">
        <f t="shared" si="7"/>
        <v>8.6260418628285507</v>
      </c>
    </row>
    <row r="73" spans="1:13">
      <c r="A73" s="37">
        <f t="shared" ref="A73:A100" si="12">IF($B$35=2,-10,L73)</f>
        <v>9.3152378577702706</v>
      </c>
      <c r="B73" s="37">
        <f t="shared" ref="B73:B100" si="13">IF($B$35=1,-10,L73+EXP(-G73*E73)*D73-C73)</f>
        <v>5.471055177102059</v>
      </c>
      <c r="C73" s="40">
        <f t="shared" si="8"/>
        <v>50</v>
      </c>
      <c r="D73" s="40">
        <f t="shared" si="10"/>
        <v>50</v>
      </c>
      <c r="E73" s="41">
        <v>1.6</v>
      </c>
      <c r="F73" s="41">
        <f t="shared" si="11"/>
        <v>0.3</v>
      </c>
      <c r="G73" s="41">
        <f t="shared" si="11"/>
        <v>0.05</v>
      </c>
      <c r="H73" s="42">
        <f t="shared" ref="H73:H100" si="14">(LN(C73/D73)+(G73+(F73^2)/2)*E73)/(F73*SQRT(E73))</f>
        <v>0.40055517028799481</v>
      </c>
      <c r="I73" s="42">
        <f t="shared" ref="I73:I100" si="15">H73-(F73*SQRT(E73))</f>
        <v>2.1081851067789315E-2</v>
      </c>
      <c r="J73" s="42">
        <f t="shared" ref="J73:J100" si="16">NORMSDIST(H73)</f>
        <v>0.65562617154014957</v>
      </c>
      <c r="K73" s="42">
        <f t="shared" ref="K73:K100" si="17">NORMSDIST(I73)</f>
        <v>0.50840981878591363</v>
      </c>
      <c r="L73">
        <f t="shared" ref="L73:L100" si="18">C73*J73-D73*EXP(-G73*E73)*K73</f>
        <v>9.3152378577702706</v>
      </c>
    </row>
    <row r="74" spans="1:13">
      <c r="A74" s="37">
        <f t="shared" si="12"/>
        <v>9.970515165371264</v>
      </c>
      <c r="B74" s="37">
        <f t="shared" si="13"/>
        <v>5.6670744289326791</v>
      </c>
      <c r="C74" s="40">
        <f t="shared" si="8"/>
        <v>50</v>
      </c>
      <c r="D74" s="40">
        <f t="shared" si="10"/>
        <v>50</v>
      </c>
      <c r="E74" s="41">
        <v>1.8</v>
      </c>
      <c r="F74" s="41">
        <f t="shared" si="11"/>
        <v>0.3</v>
      </c>
      <c r="G74" s="41">
        <f t="shared" si="11"/>
        <v>0.05</v>
      </c>
      <c r="H74" s="42">
        <f t="shared" si="14"/>
        <v>0.42485291572496009</v>
      </c>
      <c r="I74" s="42">
        <f t="shared" si="15"/>
        <v>2.2360679774997949E-2</v>
      </c>
      <c r="J74" s="42">
        <f t="shared" si="16"/>
        <v>0.66452804993194559</v>
      </c>
      <c r="K74" s="42">
        <f t="shared" si="17"/>
        <v>0.50891987725146604</v>
      </c>
      <c r="L74">
        <f t="shared" si="18"/>
        <v>9.970515165371264</v>
      </c>
    </row>
    <row r="75" spans="1:13">
      <c r="A75" s="37">
        <f t="shared" si="12"/>
        <v>10.596867627640101</v>
      </c>
      <c r="B75" s="37">
        <f t="shared" si="13"/>
        <v>5.8387385294380749</v>
      </c>
      <c r="C75" s="40">
        <f t="shared" si="8"/>
        <v>50</v>
      </c>
      <c r="D75" s="40">
        <f t="shared" si="10"/>
        <v>50</v>
      </c>
      <c r="E75" s="41">
        <v>2</v>
      </c>
      <c r="F75" s="41">
        <f t="shared" si="11"/>
        <v>0.3</v>
      </c>
      <c r="G75" s="41">
        <f t="shared" si="11"/>
        <v>0.05</v>
      </c>
      <c r="H75" s="42">
        <f t="shared" si="14"/>
        <v>0.44783429475148012</v>
      </c>
      <c r="I75" s="42">
        <f t="shared" si="15"/>
        <v>2.3570226039551612E-2</v>
      </c>
      <c r="J75" s="42">
        <f t="shared" si="16"/>
        <v>0.67286360459569261</v>
      </c>
      <c r="K75" s="42">
        <f t="shared" si="17"/>
        <v>0.50940228913540886</v>
      </c>
      <c r="L75">
        <f t="shared" si="18"/>
        <v>10.596867627640101</v>
      </c>
    </row>
    <row r="76" spans="1:13">
      <c r="A76" s="37">
        <f t="shared" si="12"/>
        <v>3.2915422489962332</v>
      </c>
      <c r="B76" s="37">
        <f t="shared" si="13"/>
        <v>2.6704322736903094</v>
      </c>
      <c r="C76" s="43">
        <f t="shared" si="8"/>
        <v>50</v>
      </c>
      <c r="D76" s="43">
        <f t="shared" si="10"/>
        <v>50</v>
      </c>
      <c r="E76" s="44">
        <f t="shared" ref="E76:E100" si="19">E$36</f>
        <v>0.25</v>
      </c>
      <c r="F76" s="44">
        <f t="shared" si="11"/>
        <v>0.3</v>
      </c>
      <c r="G76" s="44">
        <f t="shared" si="11"/>
        <v>0.05</v>
      </c>
      <c r="H76" s="45">
        <f t="shared" si="14"/>
        <v>0.15833333333333335</v>
      </c>
      <c r="I76" s="45">
        <f t="shared" si="15"/>
        <v>8.3333333333333592E-3</v>
      </c>
      <c r="J76" s="45">
        <f t="shared" si="16"/>
        <v>0.56290292839204015</v>
      </c>
      <c r="K76" s="45">
        <f t="shared" si="17"/>
        <v>0.50332448052551693</v>
      </c>
      <c r="L76">
        <f t="shared" si="18"/>
        <v>3.2915422489962332</v>
      </c>
      <c r="M76" s="12"/>
    </row>
    <row r="77" spans="1:13">
      <c r="A77" s="37">
        <f t="shared" si="12"/>
        <v>0.86680541626149932</v>
      </c>
      <c r="B77" s="37">
        <f t="shared" si="13"/>
        <v>0.24569544095557205</v>
      </c>
      <c r="C77" s="25">
        <f t="shared" si="8"/>
        <v>50</v>
      </c>
      <c r="D77" s="25">
        <f t="shared" si="10"/>
        <v>50</v>
      </c>
      <c r="E77" s="26">
        <f t="shared" si="19"/>
        <v>0.25</v>
      </c>
      <c r="F77" s="26">
        <v>0.05</v>
      </c>
      <c r="G77" s="26">
        <f t="shared" ref="G77:G88" si="20">G$36</f>
        <v>0.05</v>
      </c>
      <c r="H77" s="27">
        <f t="shared" si="14"/>
        <v>0.51249999999999996</v>
      </c>
      <c r="I77" s="27">
        <f t="shared" si="15"/>
        <v>0.48749999999999993</v>
      </c>
      <c r="J77" s="27">
        <f t="shared" si="16"/>
        <v>0.69584943984712</v>
      </c>
      <c r="K77" s="27">
        <f t="shared" si="17"/>
        <v>0.68704797858211242</v>
      </c>
      <c r="L77">
        <f t="shared" si="18"/>
        <v>0.86680541626149932</v>
      </c>
    </row>
    <row r="78" spans="1:13">
      <c r="A78" s="37">
        <f t="shared" si="12"/>
        <v>1.3324161108195938</v>
      </c>
      <c r="B78" s="37">
        <f t="shared" si="13"/>
        <v>0.7113061355136665</v>
      </c>
      <c r="C78" s="25">
        <f t="shared" si="8"/>
        <v>50</v>
      </c>
      <c r="D78" s="25">
        <f t="shared" si="10"/>
        <v>50</v>
      </c>
      <c r="E78" s="26">
        <f t="shared" si="19"/>
        <v>0.25</v>
      </c>
      <c r="F78" s="26">
        <v>0.1</v>
      </c>
      <c r="G78" s="26">
        <f t="shared" si="20"/>
        <v>0.05</v>
      </c>
      <c r="H78" s="27">
        <f t="shared" si="14"/>
        <v>0.27500000000000002</v>
      </c>
      <c r="I78" s="27">
        <f t="shared" si="15"/>
        <v>0.22500000000000003</v>
      </c>
      <c r="J78" s="27">
        <f t="shared" si="16"/>
        <v>0.60834188084639484</v>
      </c>
      <c r="K78" s="27">
        <f t="shared" si="17"/>
        <v>0.58901036286872965</v>
      </c>
      <c r="L78">
        <f t="shared" si="18"/>
        <v>1.3324161108195938</v>
      </c>
    </row>
    <row r="79" spans="1:13">
      <c r="A79" s="37">
        <f t="shared" si="12"/>
        <v>2.3074985648014277</v>
      </c>
      <c r="B79" s="37">
        <f t="shared" si="13"/>
        <v>1.6863885894955004</v>
      </c>
      <c r="C79" s="25">
        <f t="shared" si="8"/>
        <v>50</v>
      </c>
      <c r="D79" s="25">
        <f t="shared" si="10"/>
        <v>50</v>
      </c>
      <c r="E79" s="26">
        <f t="shared" si="19"/>
        <v>0.25</v>
      </c>
      <c r="F79" s="26">
        <v>0.2</v>
      </c>
      <c r="G79" s="26">
        <f t="shared" si="20"/>
        <v>0.05</v>
      </c>
      <c r="H79" s="27">
        <f t="shared" si="14"/>
        <v>0.17500000000000002</v>
      </c>
      <c r="I79" s="27">
        <f t="shared" si="15"/>
        <v>7.5000000000000011E-2</v>
      </c>
      <c r="J79" s="27">
        <f t="shared" si="16"/>
        <v>0.56946018320767366</v>
      </c>
      <c r="K79" s="27">
        <f t="shared" si="17"/>
        <v>0.52989264405289482</v>
      </c>
      <c r="L79">
        <f t="shared" si="18"/>
        <v>2.3074985648014277</v>
      </c>
    </row>
    <row r="80" spans="1:13">
      <c r="A80" s="37">
        <f t="shared" si="12"/>
        <v>3.2915422489962332</v>
      </c>
      <c r="B80" s="37">
        <f t="shared" si="13"/>
        <v>2.6704322736903094</v>
      </c>
      <c r="C80" s="25">
        <f t="shared" si="8"/>
        <v>50</v>
      </c>
      <c r="D80" s="25">
        <f t="shared" si="10"/>
        <v>50</v>
      </c>
      <c r="E80" s="26">
        <f t="shared" si="19"/>
        <v>0.25</v>
      </c>
      <c r="F80" s="26">
        <v>0.3</v>
      </c>
      <c r="G80" s="26">
        <f t="shared" si="20"/>
        <v>0.05</v>
      </c>
      <c r="H80" s="27">
        <f t="shared" si="14"/>
        <v>0.15833333333333335</v>
      </c>
      <c r="I80" s="27">
        <f t="shared" si="15"/>
        <v>8.3333333333333592E-3</v>
      </c>
      <c r="J80" s="27">
        <f t="shared" si="16"/>
        <v>0.56290292839204015</v>
      </c>
      <c r="K80" s="27">
        <f t="shared" si="17"/>
        <v>0.50332448052551693</v>
      </c>
      <c r="L80">
        <f t="shared" si="18"/>
        <v>3.2915422489962332</v>
      </c>
    </row>
    <row r="81" spans="1:13">
      <c r="A81" s="37">
        <f t="shared" si="12"/>
        <v>4.2763034407844351</v>
      </c>
      <c r="B81" s="37">
        <f t="shared" si="13"/>
        <v>3.6551934654785043</v>
      </c>
      <c r="C81" s="25">
        <f t="shared" si="8"/>
        <v>50</v>
      </c>
      <c r="D81" s="25">
        <f t="shared" si="10"/>
        <v>50</v>
      </c>
      <c r="E81" s="26">
        <f t="shared" si="19"/>
        <v>0.25</v>
      </c>
      <c r="F81" s="26">
        <v>0.4</v>
      </c>
      <c r="G81" s="26">
        <f t="shared" si="20"/>
        <v>0.05</v>
      </c>
      <c r="H81" s="27">
        <f t="shared" si="14"/>
        <v>0.16250000000000001</v>
      </c>
      <c r="I81" s="27">
        <f t="shared" si="15"/>
        <v>-3.7500000000000006E-2</v>
      </c>
      <c r="J81" s="27">
        <f t="shared" si="16"/>
        <v>0.56454393586203844</v>
      </c>
      <c r="K81" s="27">
        <f t="shared" si="17"/>
        <v>0.48504317007409026</v>
      </c>
      <c r="L81">
        <f t="shared" si="18"/>
        <v>4.2763034407844351</v>
      </c>
    </row>
    <row r="82" spans="1:13">
      <c r="A82" s="37">
        <f t="shared" si="12"/>
        <v>5.2596297312718647</v>
      </c>
      <c r="B82" s="37">
        <f t="shared" si="13"/>
        <v>4.6385197559659375</v>
      </c>
      <c r="C82" s="25">
        <f t="shared" si="8"/>
        <v>50</v>
      </c>
      <c r="D82" s="25">
        <f t="shared" si="10"/>
        <v>50</v>
      </c>
      <c r="E82" s="26">
        <f t="shared" si="19"/>
        <v>0.25</v>
      </c>
      <c r="F82" s="26">
        <v>0.5</v>
      </c>
      <c r="G82" s="26">
        <f t="shared" si="20"/>
        <v>0.05</v>
      </c>
      <c r="H82" s="27">
        <f t="shared" si="14"/>
        <v>0.17499999999999999</v>
      </c>
      <c r="I82" s="27">
        <f t="shared" si="15"/>
        <v>-7.5000000000000011E-2</v>
      </c>
      <c r="J82" s="27">
        <f t="shared" si="16"/>
        <v>0.56946018320767366</v>
      </c>
      <c r="K82" s="27">
        <f t="shared" si="17"/>
        <v>0.47010735594710518</v>
      </c>
      <c r="L82">
        <f t="shared" si="18"/>
        <v>5.2596297312718647</v>
      </c>
    </row>
    <row r="83" spans="1:13">
      <c r="A83" s="37">
        <f t="shared" si="12"/>
        <v>6.2403988064177121</v>
      </c>
      <c r="B83" s="37">
        <f t="shared" si="13"/>
        <v>5.6192888311117883</v>
      </c>
      <c r="C83" s="25">
        <f t="shared" si="8"/>
        <v>50</v>
      </c>
      <c r="D83" s="25">
        <f t="shared" si="10"/>
        <v>50</v>
      </c>
      <c r="E83" s="26">
        <f t="shared" si="19"/>
        <v>0.25</v>
      </c>
      <c r="F83" s="26">
        <v>0.6</v>
      </c>
      <c r="G83" s="26">
        <f t="shared" si="20"/>
        <v>0.05</v>
      </c>
      <c r="H83" s="27">
        <f t="shared" si="14"/>
        <v>0.19166666666666665</v>
      </c>
      <c r="I83" s="27">
        <f t="shared" si="15"/>
        <v>-0.10833333333333334</v>
      </c>
      <c r="J83" s="27">
        <f t="shared" si="16"/>
        <v>0.57599834100218861</v>
      </c>
      <c r="K83" s="27">
        <f t="shared" si="17"/>
        <v>0.45686564101400107</v>
      </c>
      <c r="L83">
        <f t="shared" si="18"/>
        <v>6.2403988064177121</v>
      </c>
    </row>
    <row r="84" spans="1:13">
      <c r="A84" s="37">
        <f t="shared" si="12"/>
        <v>7.2177879486790211</v>
      </c>
      <c r="B84" s="37">
        <f t="shared" si="13"/>
        <v>6.5966779733730903</v>
      </c>
      <c r="C84" s="25">
        <f t="shared" ref="C84:C100" si="21">C$36</f>
        <v>50</v>
      </c>
      <c r="D84" s="25">
        <f t="shared" si="10"/>
        <v>50</v>
      </c>
      <c r="E84" s="26">
        <f t="shared" si="19"/>
        <v>0.25</v>
      </c>
      <c r="F84" s="26">
        <v>0.7</v>
      </c>
      <c r="G84" s="26">
        <f t="shared" si="20"/>
        <v>0.05</v>
      </c>
      <c r="H84" s="27">
        <f t="shared" si="14"/>
        <v>0.21071428571428572</v>
      </c>
      <c r="I84" s="27">
        <f t="shared" si="15"/>
        <v>-0.13928571428571426</v>
      </c>
      <c r="J84" s="27">
        <f t="shared" si="16"/>
        <v>0.58344488675223694</v>
      </c>
      <c r="K84" s="27">
        <f t="shared" si="17"/>
        <v>0.44461218909443978</v>
      </c>
      <c r="L84">
        <f t="shared" si="18"/>
        <v>7.2177879486790211</v>
      </c>
    </row>
    <row r="85" spans="1:13">
      <c r="A85" s="37">
        <f t="shared" si="12"/>
        <v>8.1910916223242367</v>
      </c>
      <c r="B85" s="37">
        <f t="shared" si="13"/>
        <v>7.5699816470183094</v>
      </c>
      <c r="C85" s="25">
        <f t="shared" si="21"/>
        <v>50</v>
      </c>
      <c r="D85" s="25">
        <f t="shared" si="10"/>
        <v>50</v>
      </c>
      <c r="E85" s="26">
        <f t="shared" si="19"/>
        <v>0.25</v>
      </c>
      <c r="F85" s="26">
        <v>0.8</v>
      </c>
      <c r="G85" s="26">
        <f t="shared" si="20"/>
        <v>0.05</v>
      </c>
      <c r="H85" s="27">
        <f t="shared" si="14"/>
        <v>0.23125000000000001</v>
      </c>
      <c r="I85" s="27">
        <f t="shared" si="15"/>
        <v>-0.16875000000000001</v>
      </c>
      <c r="J85" s="27">
        <f t="shared" si="16"/>
        <v>0.5914397059401636</v>
      </c>
      <c r="K85" s="27">
        <f t="shared" si="17"/>
        <v>0.43299664419332817</v>
      </c>
      <c r="L85">
        <f t="shared" si="18"/>
        <v>8.1910916223242367</v>
      </c>
    </row>
    <row r="86" spans="1:13">
      <c r="A86" s="37">
        <f t="shared" si="12"/>
        <v>9.1596612907540411</v>
      </c>
      <c r="B86" s="37">
        <f t="shared" si="13"/>
        <v>8.5385513154481174</v>
      </c>
      <c r="C86" s="25">
        <f t="shared" si="21"/>
        <v>50</v>
      </c>
      <c r="D86" s="25">
        <f t="shared" si="10"/>
        <v>50</v>
      </c>
      <c r="E86" s="26">
        <f t="shared" si="19"/>
        <v>0.25</v>
      </c>
      <c r="F86" s="26">
        <v>0.9</v>
      </c>
      <c r="G86" s="26">
        <f t="shared" si="20"/>
        <v>0.05</v>
      </c>
      <c r="H86" s="27">
        <f t="shared" si="14"/>
        <v>0.25277777777777777</v>
      </c>
      <c r="I86" s="27">
        <f t="shared" si="15"/>
        <v>-0.19722222222222224</v>
      </c>
      <c r="J86" s="27">
        <f t="shared" si="16"/>
        <v>0.5997800295471305</v>
      </c>
      <c r="K86" s="27">
        <f t="shared" si="17"/>
        <v>0.421826820655261</v>
      </c>
      <c r="L86">
        <f t="shared" si="18"/>
        <v>9.1596612907540411</v>
      </c>
    </row>
    <row r="87" spans="1:13">
      <c r="A87" s="37">
        <f t="shared" si="12"/>
        <v>10.122881949125819</v>
      </c>
      <c r="B87" s="37">
        <f t="shared" si="13"/>
        <v>9.501771973819892</v>
      </c>
      <c r="C87" s="25">
        <f t="shared" si="21"/>
        <v>50</v>
      </c>
      <c r="D87" s="25">
        <f t="shared" si="10"/>
        <v>50</v>
      </c>
      <c r="E87" s="26">
        <f t="shared" si="19"/>
        <v>0.25</v>
      </c>
      <c r="F87" s="26">
        <v>1</v>
      </c>
      <c r="G87" s="26">
        <f t="shared" si="20"/>
        <v>0.05</v>
      </c>
      <c r="H87" s="27">
        <f t="shared" si="14"/>
        <v>0.27500000000000002</v>
      </c>
      <c r="I87" s="27">
        <f t="shared" si="15"/>
        <v>-0.22499999999999998</v>
      </c>
      <c r="J87" s="27">
        <f t="shared" si="16"/>
        <v>0.60834188084639484</v>
      </c>
      <c r="K87" s="27">
        <f t="shared" si="17"/>
        <v>0.41098963713127035</v>
      </c>
      <c r="L87">
        <f t="shared" si="18"/>
        <v>10.122881949125819</v>
      </c>
    </row>
    <row r="88" spans="1:13">
      <c r="A88" s="37">
        <f t="shared" si="12"/>
        <v>3.2915422489962332</v>
      </c>
      <c r="B88" s="37">
        <f t="shared" si="13"/>
        <v>2.6704322736903094</v>
      </c>
      <c r="C88" s="28">
        <f t="shared" si="21"/>
        <v>50</v>
      </c>
      <c r="D88" s="28">
        <f t="shared" si="10"/>
        <v>50</v>
      </c>
      <c r="E88" s="29">
        <f t="shared" si="19"/>
        <v>0.25</v>
      </c>
      <c r="F88" s="29">
        <f t="shared" ref="F88:F100" si="22">F$36</f>
        <v>0.3</v>
      </c>
      <c r="G88" s="29">
        <f t="shared" si="20"/>
        <v>0.05</v>
      </c>
      <c r="H88" s="30">
        <f t="shared" si="14"/>
        <v>0.15833333333333335</v>
      </c>
      <c r="I88" s="30">
        <f t="shared" si="15"/>
        <v>8.3333333333333592E-3</v>
      </c>
      <c r="J88" s="30">
        <f t="shared" si="16"/>
        <v>0.56290292839204015</v>
      </c>
      <c r="K88" s="30">
        <f t="shared" si="17"/>
        <v>0.50332448052551693</v>
      </c>
      <c r="L88">
        <f t="shared" si="18"/>
        <v>3.2915422489962332</v>
      </c>
      <c r="M88" s="12"/>
    </row>
    <row r="89" spans="1:13">
      <c r="A89" s="37">
        <f t="shared" si="12"/>
        <v>2.9892644052894681</v>
      </c>
      <c r="B89" s="37">
        <f t="shared" si="13"/>
        <v>2.9892644052894681</v>
      </c>
      <c r="C89" s="31">
        <f t="shared" si="21"/>
        <v>50</v>
      </c>
      <c r="D89" s="31">
        <f t="shared" si="10"/>
        <v>50</v>
      </c>
      <c r="E89" s="32">
        <f t="shared" si="19"/>
        <v>0.25</v>
      </c>
      <c r="F89" s="32">
        <f t="shared" si="22"/>
        <v>0.3</v>
      </c>
      <c r="G89" s="32">
        <v>0</v>
      </c>
      <c r="H89" s="33">
        <f t="shared" si="14"/>
        <v>7.4999999999999997E-2</v>
      </c>
      <c r="I89" s="33">
        <f t="shared" si="15"/>
        <v>-7.4999999999999997E-2</v>
      </c>
      <c r="J89" s="33">
        <f t="shared" si="16"/>
        <v>0.52989264405289471</v>
      </c>
      <c r="K89" s="33">
        <f t="shared" si="17"/>
        <v>0.47010735594710529</v>
      </c>
      <c r="L89">
        <f t="shared" si="18"/>
        <v>2.9892644052894681</v>
      </c>
    </row>
    <row r="90" spans="1:13">
      <c r="A90" s="37">
        <f t="shared" si="12"/>
        <v>3.1081512162064442</v>
      </c>
      <c r="B90" s="37">
        <f t="shared" si="13"/>
        <v>2.8587751758405631</v>
      </c>
      <c r="C90" s="31">
        <f t="shared" si="21"/>
        <v>50</v>
      </c>
      <c r="D90" s="31">
        <f t="shared" si="10"/>
        <v>50</v>
      </c>
      <c r="E90" s="32">
        <f t="shared" si="19"/>
        <v>0.25</v>
      </c>
      <c r="F90" s="32">
        <f t="shared" si="22"/>
        <v>0.3</v>
      </c>
      <c r="G90" s="32">
        <v>0.02</v>
      </c>
      <c r="H90" s="33">
        <f t="shared" si="14"/>
        <v>0.10833333333333334</v>
      </c>
      <c r="I90" s="33">
        <f t="shared" si="15"/>
        <v>-4.1666666666666657E-2</v>
      </c>
      <c r="J90" s="33">
        <f t="shared" si="16"/>
        <v>0.54313435898599893</v>
      </c>
      <c r="K90" s="33">
        <f t="shared" si="17"/>
        <v>0.48338221350963662</v>
      </c>
      <c r="L90">
        <f t="shared" si="18"/>
        <v>3.1081512162064442</v>
      </c>
    </row>
    <row r="91" spans="1:13">
      <c r="A91" s="37">
        <f t="shared" si="12"/>
        <v>3.2297415888278991</v>
      </c>
      <c r="B91" s="37">
        <f t="shared" si="13"/>
        <v>2.7322332762863013</v>
      </c>
      <c r="C91" s="31">
        <f t="shared" si="21"/>
        <v>50</v>
      </c>
      <c r="D91" s="31">
        <f t="shared" si="10"/>
        <v>50</v>
      </c>
      <c r="E91" s="32">
        <f t="shared" si="19"/>
        <v>0.25</v>
      </c>
      <c r="F91" s="32">
        <f t="shared" si="22"/>
        <v>0.3</v>
      </c>
      <c r="G91" s="32">
        <v>0.04</v>
      </c>
      <c r="H91" s="33">
        <f t="shared" si="14"/>
        <v>0.14166666666666666</v>
      </c>
      <c r="I91" s="33">
        <f t="shared" si="15"/>
        <v>-8.3333333333333315E-3</v>
      </c>
      <c r="J91" s="33">
        <f t="shared" si="16"/>
        <v>0.5563283472595516</v>
      </c>
      <c r="K91" s="33">
        <f t="shared" si="17"/>
        <v>0.49667551947448307</v>
      </c>
      <c r="L91">
        <f t="shared" si="18"/>
        <v>3.2297415888278991</v>
      </c>
    </row>
    <row r="92" spans="1:13">
      <c r="A92" s="37">
        <f t="shared" si="12"/>
        <v>3.3540083332052291</v>
      </c>
      <c r="B92" s="37">
        <f t="shared" si="13"/>
        <v>2.6096053133583581</v>
      </c>
      <c r="C92" s="31">
        <f t="shared" si="21"/>
        <v>50</v>
      </c>
      <c r="D92" s="31">
        <f t="shared" si="10"/>
        <v>50</v>
      </c>
      <c r="E92" s="32">
        <f t="shared" si="19"/>
        <v>0.25</v>
      </c>
      <c r="F92" s="32">
        <f t="shared" si="22"/>
        <v>0.3</v>
      </c>
      <c r="G92" s="32">
        <v>0.06</v>
      </c>
      <c r="H92" s="33">
        <f t="shared" si="14"/>
        <v>0.17499999999999999</v>
      </c>
      <c r="I92" s="33">
        <f t="shared" si="15"/>
        <v>2.4999999999999994E-2</v>
      </c>
      <c r="J92" s="33">
        <f t="shared" si="16"/>
        <v>0.56946018320767366</v>
      </c>
      <c r="K92" s="33">
        <f t="shared" si="17"/>
        <v>0.50997251819523803</v>
      </c>
      <c r="L92">
        <f t="shared" si="18"/>
        <v>3.3540083332052291</v>
      </c>
    </row>
    <row r="93" spans="1:13">
      <c r="A93" s="37">
        <f t="shared" si="12"/>
        <v>3.4809208222770778</v>
      </c>
      <c r="B93" s="37">
        <f t="shared" si="13"/>
        <v>2.4908544876148397</v>
      </c>
      <c r="C93" s="31">
        <f t="shared" si="21"/>
        <v>50</v>
      </c>
      <c r="D93" s="31">
        <f t="shared" si="10"/>
        <v>50</v>
      </c>
      <c r="E93" s="32">
        <f t="shared" si="19"/>
        <v>0.25</v>
      </c>
      <c r="F93" s="32">
        <f t="shared" si="22"/>
        <v>0.3</v>
      </c>
      <c r="G93" s="32">
        <v>0.08</v>
      </c>
      <c r="H93" s="33">
        <f t="shared" si="14"/>
        <v>0.20833333333333334</v>
      </c>
      <c r="I93" s="33">
        <f t="shared" si="15"/>
        <v>5.8333333333333348E-2</v>
      </c>
      <c r="J93" s="33">
        <f t="shared" si="16"/>
        <v>0.58251564682052248</v>
      </c>
      <c r="K93" s="33">
        <f t="shared" si="17"/>
        <v>0.52325844172456726</v>
      </c>
      <c r="L93">
        <f t="shared" si="18"/>
        <v>3.4809208222770778</v>
      </c>
    </row>
    <row r="94" spans="1:13">
      <c r="A94" s="37">
        <f t="shared" si="12"/>
        <v>3.6104450660840186</v>
      </c>
      <c r="B94" s="37">
        <f t="shared" si="13"/>
        <v>2.3759406675006502</v>
      </c>
      <c r="C94" s="31">
        <f t="shared" si="21"/>
        <v>50</v>
      </c>
      <c r="D94" s="31">
        <f t="shared" si="10"/>
        <v>50</v>
      </c>
      <c r="E94" s="32">
        <f t="shared" si="19"/>
        <v>0.25</v>
      </c>
      <c r="F94" s="32">
        <f t="shared" si="22"/>
        <v>0.3</v>
      </c>
      <c r="G94" s="32">
        <v>0.1</v>
      </c>
      <c r="H94" s="33">
        <f t="shared" si="14"/>
        <v>0.2416666666666667</v>
      </c>
      <c r="I94" s="33">
        <f t="shared" si="15"/>
        <v>9.1666666666666702E-2</v>
      </c>
      <c r="J94" s="33">
        <f t="shared" si="16"/>
        <v>0.5954807699023611</v>
      </c>
      <c r="K94" s="33">
        <f t="shared" si="17"/>
        <v>0.53651855900084378</v>
      </c>
      <c r="L94">
        <f t="shared" si="18"/>
        <v>3.6104450660840186</v>
      </c>
    </row>
    <row r="95" spans="1:13">
      <c r="A95" s="37">
        <f t="shared" si="12"/>
        <v>3.7425437969563013</v>
      </c>
      <c r="B95" s="37">
        <f t="shared" si="13"/>
        <v>2.2648204743817075</v>
      </c>
      <c r="C95" s="31">
        <f t="shared" si="21"/>
        <v>50</v>
      </c>
      <c r="D95" s="31">
        <f t="shared" si="10"/>
        <v>50</v>
      </c>
      <c r="E95" s="32">
        <f t="shared" si="19"/>
        <v>0.25</v>
      </c>
      <c r="F95" s="32">
        <f t="shared" si="22"/>
        <v>0.3</v>
      </c>
      <c r="G95" s="32">
        <v>0.12</v>
      </c>
      <c r="H95" s="33">
        <f t="shared" si="14"/>
        <v>0.27499999999999997</v>
      </c>
      <c r="I95" s="33">
        <f t="shared" si="15"/>
        <v>0.12499999999999997</v>
      </c>
      <c r="J95" s="33">
        <f t="shared" si="16"/>
        <v>0.60834188084639473</v>
      </c>
      <c r="K95" s="33">
        <f t="shared" si="17"/>
        <v>0.54973822483011292</v>
      </c>
      <c r="L95">
        <f t="shared" si="18"/>
        <v>3.7425437969563013</v>
      </c>
    </row>
    <row r="96" spans="1:13">
      <c r="A96" s="37">
        <f t="shared" si="12"/>
        <v>3.877176565244941</v>
      </c>
      <c r="B96" s="37">
        <f t="shared" si="13"/>
        <v>2.1574473781232655</v>
      </c>
      <c r="C96" s="31">
        <f t="shared" si="21"/>
        <v>50</v>
      </c>
      <c r="D96" s="31">
        <f t="shared" si="10"/>
        <v>50</v>
      </c>
      <c r="E96" s="32">
        <f t="shared" si="19"/>
        <v>0.25</v>
      </c>
      <c r="F96" s="32">
        <f t="shared" si="22"/>
        <v>0.3</v>
      </c>
      <c r="G96" s="32">
        <v>0.14000000000000001</v>
      </c>
      <c r="H96" s="33">
        <f t="shared" si="14"/>
        <v>0.30833333333333335</v>
      </c>
      <c r="I96" s="33">
        <f t="shared" si="15"/>
        <v>0.15833333333333335</v>
      </c>
      <c r="J96" s="33">
        <f t="shared" si="16"/>
        <v>0.62108564778749786</v>
      </c>
      <c r="K96" s="33">
        <f t="shared" si="17"/>
        <v>0.56290292839204015</v>
      </c>
      <c r="L96">
        <f t="shared" si="18"/>
        <v>3.877176565244941</v>
      </c>
    </row>
    <row r="97" spans="1:13">
      <c r="A97" s="37">
        <f t="shared" si="12"/>
        <v>4.014299845110358</v>
      </c>
      <c r="B97" s="37">
        <f t="shared" si="13"/>
        <v>2.0537718027265157</v>
      </c>
      <c r="C97" s="31">
        <f t="shared" si="21"/>
        <v>50</v>
      </c>
      <c r="D97" s="31">
        <f t="shared" si="10"/>
        <v>50</v>
      </c>
      <c r="E97" s="32">
        <f t="shared" si="19"/>
        <v>0.25</v>
      </c>
      <c r="F97" s="32">
        <f t="shared" si="22"/>
        <v>0.3</v>
      </c>
      <c r="G97" s="32">
        <v>0.16</v>
      </c>
      <c r="H97" s="33">
        <f t="shared" si="14"/>
        <v>0.34166666666666673</v>
      </c>
      <c r="I97" s="33">
        <f t="shared" si="15"/>
        <v>0.19166666666666674</v>
      </c>
      <c r="J97" s="33">
        <f t="shared" si="16"/>
        <v>0.63369911990636862</v>
      </c>
      <c r="K97" s="33">
        <f t="shared" si="17"/>
        <v>0.57599834100218872</v>
      </c>
      <c r="L97">
        <f t="shared" si="18"/>
        <v>4.014299845110358</v>
      </c>
    </row>
    <row r="98" spans="1:13">
      <c r="A98" s="37">
        <f t="shared" si="12"/>
        <v>4.1538671498308837</v>
      </c>
      <c r="B98" s="37">
        <f t="shared" si="13"/>
        <v>1.9537412414858863</v>
      </c>
      <c r="C98" s="31">
        <f t="shared" si="21"/>
        <v>50</v>
      </c>
      <c r="D98" s="31">
        <f t="shared" si="10"/>
        <v>50</v>
      </c>
      <c r="E98" s="32">
        <f t="shared" si="19"/>
        <v>0.25</v>
      </c>
      <c r="F98" s="32">
        <f t="shared" si="22"/>
        <v>0.3</v>
      </c>
      <c r="G98" s="32">
        <v>0.18</v>
      </c>
      <c r="H98" s="33">
        <f t="shared" si="14"/>
        <v>0.375</v>
      </c>
      <c r="I98" s="33">
        <f t="shared" si="15"/>
        <v>0.22500000000000001</v>
      </c>
      <c r="J98" s="33">
        <f t="shared" si="16"/>
        <v>0.64616976667272374</v>
      </c>
      <c r="K98" s="33">
        <f t="shared" si="17"/>
        <v>0.58901036286872965</v>
      </c>
      <c r="L98">
        <f t="shared" si="18"/>
        <v>4.1538671498308837</v>
      </c>
    </row>
    <row r="99" spans="1:13">
      <c r="A99" s="37">
        <f t="shared" si="12"/>
        <v>4.2958291560445794</v>
      </c>
      <c r="B99" s="37">
        <f t="shared" si="13"/>
        <v>1.8573003810802788</v>
      </c>
      <c r="C99" s="31">
        <f t="shared" si="21"/>
        <v>50</v>
      </c>
      <c r="D99" s="31">
        <f t="shared" si="10"/>
        <v>50</v>
      </c>
      <c r="E99" s="32">
        <f t="shared" si="19"/>
        <v>0.25</v>
      </c>
      <c r="F99" s="32">
        <f t="shared" si="22"/>
        <v>0.3</v>
      </c>
      <c r="G99" s="32">
        <v>0.2</v>
      </c>
      <c r="H99" s="33">
        <f t="shared" si="14"/>
        <v>0.40833333333333333</v>
      </c>
      <c r="I99" s="33">
        <f t="shared" si="15"/>
        <v>0.2583333333333333</v>
      </c>
      <c r="J99" s="33">
        <f t="shared" si="16"/>
        <v>0.6584855148307418</v>
      </c>
      <c r="K99" s="33">
        <f t="shared" si="17"/>
        <v>0.60192516858946299</v>
      </c>
      <c r="L99">
        <f t="shared" si="18"/>
        <v>4.2958291560445794</v>
      </c>
    </row>
    <row r="100" spans="1:13">
      <c r="A100" s="37">
        <f t="shared" si="12"/>
        <v>3.2915422489962332</v>
      </c>
      <c r="B100" s="37">
        <f t="shared" si="13"/>
        <v>2.6704322736903094</v>
      </c>
      <c r="C100" s="34">
        <f t="shared" si="21"/>
        <v>50</v>
      </c>
      <c r="D100" s="34">
        <f t="shared" si="10"/>
        <v>50</v>
      </c>
      <c r="E100" s="35">
        <f t="shared" si="19"/>
        <v>0.25</v>
      </c>
      <c r="F100" s="35">
        <f t="shared" si="22"/>
        <v>0.3</v>
      </c>
      <c r="G100" s="35">
        <f>G$36</f>
        <v>0.05</v>
      </c>
      <c r="H100" s="36">
        <f t="shared" si="14"/>
        <v>0.15833333333333335</v>
      </c>
      <c r="I100" s="36">
        <f t="shared" si="15"/>
        <v>8.3333333333333592E-3</v>
      </c>
      <c r="J100" s="36">
        <f t="shared" si="16"/>
        <v>0.56290292839204015</v>
      </c>
      <c r="K100" s="36">
        <f t="shared" si="17"/>
        <v>0.50332448052551693</v>
      </c>
      <c r="L100">
        <f t="shared" si="18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0"/>
  <sheetViews>
    <sheetView showGridLines="0" showRowColHeaders="0" workbookViewId="0">
      <pane xSplit="10" ySplit="28" topLeftCell="K31" activePane="bottomRight" state="frozenSplit"/>
      <selection activeCell="I15" sqref="I15"/>
      <selection pane="topRight" activeCell="K1" sqref="K1"/>
      <selection pane="bottomLeft" activeCell="A27" sqref="A27"/>
      <selection pane="bottomRight" activeCell="K26" sqref="K26"/>
    </sheetView>
  </sheetViews>
  <sheetFormatPr defaultColWidth="12" defaultRowHeight="12.75"/>
  <cols>
    <col min="1" max="9" width="13" customWidth="1"/>
    <col min="12" max="12" width="12.83203125" bestFit="1" customWidth="1"/>
  </cols>
  <sheetData>
    <row r="1" spans="1:13" ht="18" customHeight="1">
      <c r="A1" s="2"/>
      <c r="B1" s="2"/>
      <c r="C1" s="8" t="s">
        <v>3</v>
      </c>
      <c r="D1" s="9" t="s">
        <v>6</v>
      </c>
      <c r="E1" s="46" t="s">
        <v>7</v>
      </c>
      <c r="F1" s="10" t="s">
        <v>8</v>
      </c>
      <c r="G1" s="11" t="s">
        <v>9</v>
      </c>
      <c r="H1" s="38" t="s">
        <v>11</v>
      </c>
      <c r="I1" s="38" t="s">
        <v>12</v>
      </c>
      <c r="J1" s="2"/>
      <c r="K1" s="2"/>
      <c r="L1" s="2"/>
      <c r="M1" s="2"/>
    </row>
    <row r="2" spans="1:13" ht="18" customHeight="1">
      <c r="A2" s="2"/>
      <c r="B2" s="2"/>
      <c r="C2" s="55">
        <f>C35/2</f>
        <v>50</v>
      </c>
      <c r="D2" s="56">
        <f>D35/2</f>
        <v>50</v>
      </c>
      <c r="E2" s="47">
        <f>E35/100</f>
        <v>0.25</v>
      </c>
      <c r="F2" s="49">
        <f>F35/200</f>
        <v>0.3</v>
      </c>
      <c r="G2" s="50">
        <f>G35/500</f>
        <v>0.05</v>
      </c>
      <c r="H2" s="39">
        <f>(LN(C2/D2)+(G2+(F2^2)/2)*E2)/(F2*SQRT(E2))</f>
        <v>0.15833333333333335</v>
      </c>
      <c r="I2" s="39">
        <f>H2-(F2*SQRT(E2))</f>
        <v>8.3333333333333592E-3</v>
      </c>
      <c r="J2" s="2"/>
      <c r="K2" s="2"/>
      <c r="L2" s="2"/>
      <c r="M2" s="2"/>
    </row>
    <row r="3" spans="1:13" ht="18" customHeight="1">
      <c r="A3" s="51" t="s">
        <v>1</v>
      </c>
      <c r="B3" s="52">
        <f>C2*H4-D2*EXP(-G2*E2)*I4</f>
        <v>3.2915422489962332</v>
      </c>
      <c r="C3" s="3"/>
      <c r="D3" s="5"/>
      <c r="E3" s="48"/>
      <c r="F3" s="4"/>
      <c r="G3" s="6"/>
      <c r="H3" s="38" t="s">
        <v>4</v>
      </c>
      <c r="I3" s="38" t="s">
        <v>5</v>
      </c>
      <c r="J3" s="2"/>
      <c r="K3" s="2"/>
      <c r="L3" s="2"/>
      <c r="M3" s="2"/>
    </row>
    <row r="4" spans="1:13" ht="18" customHeight="1">
      <c r="A4" s="53" t="s">
        <v>2</v>
      </c>
      <c r="B4" s="54">
        <f>B3+D2*EXP(-G2*E2)-C2</f>
        <v>2.6704322736903094</v>
      </c>
      <c r="C4" s="3"/>
      <c r="D4" s="5"/>
      <c r="E4" s="48"/>
      <c r="F4" s="4"/>
      <c r="G4" s="6"/>
      <c r="H4" s="39">
        <f>NORMSDIST(H2)</f>
        <v>0.56290292839204015</v>
      </c>
      <c r="I4" s="39">
        <f>NORMSDIST(I2)</f>
        <v>0.50332448052551693</v>
      </c>
      <c r="J4" s="2"/>
      <c r="K4" s="2"/>
      <c r="L4" s="2"/>
      <c r="M4" s="2"/>
    </row>
    <row r="5" spans="1:13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8" customHeight="1">
      <c r="B34" t="s">
        <v>0</v>
      </c>
      <c r="C34" s="1" t="s">
        <v>3</v>
      </c>
      <c r="D34" s="1" t="s">
        <v>6</v>
      </c>
      <c r="E34" s="1" t="s">
        <v>7</v>
      </c>
      <c r="F34" s="1" t="s">
        <v>8</v>
      </c>
      <c r="G34" s="1" t="s">
        <v>9</v>
      </c>
    </row>
    <row r="35" spans="1:13" ht="18" customHeight="1">
      <c r="A35" t="s">
        <v>0</v>
      </c>
      <c r="B35">
        <v>3</v>
      </c>
      <c r="C35">
        <v>100</v>
      </c>
      <c r="D35">
        <v>100</v>
      </c>
      <c r="E35">
        <v>25</v>
      </c>
      <c r="F35">
        <v>60</v>
      </c>
      <c r="G35">
        <v>25</v>
      </c>
    </row>
    <row r="36" spans="1:13" ht="18" customHeight="1">
      <c r="A36" t="s">
        <v>1</v>
      </c>
      <c r="C36" s="7">
        <f>C2</f>
        <v>50</v>
      </c>
      <c r="D36" s="7">
        <f>D2</f>
        <v>50</v>
      </c>
      <c r="E36" s="7">
        <f>E2</f>
        <v>0.25</v>
      </c>
      <c r="F36" s="7">
        <f>F2</f>
        <v>0.3</v>
      </c>
      <c r="G36" s="7">
        <f>G2</f>
        <v>0.05</v>
      </c>
    </row>
    <row r="37" spans="1:13" ht="18" customHeight="1">
      <c r="A37" t="s">
        <v>2</v>
      </c>
    </row>
    <row r="38" spans="1:13" ht="18" customHeight="1">
      <c r="A38" t="s">
        <v>10</v>
      </c>
    </row>
    <row r="39" spans="1:13" ht="18" customHeight="1"/>
    <row r="40" spans="1:13" ht="18" customHeight="1">
      <c r="A40" s="1" t="s">
        <v>1</v>
      </c>
      <c r="B40" s="1" t="s">
        <v>2</v>
      </c>
      <c r="C40" s="1" t="s">
        <v>3</v>
      </c>
      <c r="D40" s="1" t="s">
        <v>6</v>
      </c>
      <c r="E40" s="1" t="s">
        <v>7</v>
      </c>
      <c r="F40" s="1" t="s">
        <v>8</v>
      </c>
      <c r="G40" s="1" t="s">
        <v>9</v>
      </c>
      <c r="H40" s="1" t="s">
        <v>11</v>
      </c>
      <c r="I40" s="1" t="s">
        <v>12</v>
      </c>
      <c r="J40" s="1" t="s">
        <v>13</v>
      </c>
      <c r="K40" s="1" t="s">
        <v>14</v>
      </c>
    </row>
    <row r="41" spans="1:13">
      <c r="A41" s="37">
        <f t="shared" ref="A41:A72" si="0">IF($B$35=2,-10,L41)</f>
        <v>2.1399849716016441E-89</v>
      </c>
      <c r="B41" s="37">
        <f t="shared" ref="B41:B72" si="1">IF($B$35=1,-10,L41+EXP(-G41*E41)*D41-C41)</f>
        <v>46.878890024694073</v>
      </c>
      <c r="C41" s="13">
        <v>2.5</v>
      </c>
      <c r="D41" s="13">
        <f t="shared" ref="D41:G52" si="2">D$36</f>
        <v>50</v>
      </c>
      <c r="E41" s="14">
        <f t="shared" si="2"/>
        <v>0.25</v>
      </c>
      <c r="F41" s="14">
        <f t="shared" si="2"/>
        <v>0.3</v>
      </c>
      <c r="G41" s="14">
        <f t="shared" si="2"/>
        <v>0.05</v>
      </c>
      <c r="H41" s="15">
        <f t="shared" ref="H41:H72" si="3">(LN(C41/D41)+(G41+(F41^2)/2)*E41)/(F41*SQRT(E41))</f>
        <v>-19.813215157026605</v>
      </c>
      <c r="I41" s="15">
        <f t="shared" ref="I41:I72" si="4">H41-(F41*SQRT(E41))</f>
        <v>-19.963215157026603</v>
      </c>
      <c r="J41" s="15">
        <f t="shared" ref="J41:J72" si="5">NORMSDIST(H41)</f>
        <v>1.1449221511828045E-87</v>
      </c>
      <c r="K41" s="15">
        <f t="shared" ref="K41:K72" si="6">NORMSDIST(I41)</f>
        <v>5.753279441518989E-89</v>
      </c>
      <c r="L41">
        <f t="shared" ref="L41:L72" si="7">C41*J41-D41*EXP(-G41*E41)*K41</f>
        <v>2.1399849716016441E-89</v>
      </c>
      <c r="M41" s="7"/>
    </row>
    <row r="42" spans="1:13">
      <c r="A42" s="37">
        <f t="shared" si="0"/>
        <v>2.7858906538015371E-27</v>
      </c>
      <c r="B42" s="37">
        <f t="shared" si="1"/>
        <v>39.378890024694073</v>
      </c>
      <c r="C42" s="13">
        <v>10</v>
      </c>
      <c r="D42" s="13">
        <f t="shared" si="2"/>
        <v>50</v>
      </c>
      <c r="E42" s="14">
        <f t="shared" si="2"/>
        <v>0.25</v>
      </c>
      <c r="F42" s="14">
        <f t="shared" si="2"/>
        <v>0.3</v>
      </c>
      <c r="G42" s="14">
        <f t="shared" si="2"/>
        <v>0.05</v>
      </c>
      <c r="H42" s="15">
        <f t="shared" si="3"/>
        <v>-10.571252749560669</v>
      </c>
      <c r="I42" s="15">
        <f t="shared" si="4"/>
        <v>-10.721252749560669</v>
      </c>
      <c r="J42" s="15">
        <f t="shared" si="5"/>
        <v>2.025236860830104E-26</v>
      </c>
      <c r="K42" s="15">
        <f t="shared" si="6"/>
        <v>4.0450037521969662E-27</v>
      </c>
      <c r="L42">
        <f t="shared" si="7"/>
        <v>2.7858906538015371E-27</v>
      </c>
      <c r="M42" s="7"/>
    </row>
    <row r="43" spans="1:13">
      <c r="A43" s="37">
        <f t="shared" si="0"/>
        <v>6.2653438181277994E-10</v>
      </c>
      <c r="B43" s="37">
        <f t="shared" si="1"/>
        <v>29.378890025320608</v>
      </c>
      <c r="C43" s="13">
        <v>20</v>
      </c>
      <c r="D43" s="13">
        <f t="shared" si="2"/>
        <v>50</v>
      </c>
      <c r="E43" s="14">
        <f t="shared" si="2"/>
        <v>0.25</v>
      </c>
      <c r="F43" s="14">
        <f t="shared" si="2"/>
        <v>0.3</v>
      </c>
      <c r="G43" s="14">
        <f t="shared" si="2"/>
        <v>0.05</v>
      </c>
      <c r="H43" s="15">
        <f t="shared" si="3"/>
        <v>-5.9502715458277002</v>
      </c>
      <c r="I43" s="15">
        <f t="shared" si="4"/>
        <v>-6.1002715458277006</v>
      </c>
      <c r="J43" s="15">
        <f t="shared" si="5"/>
        <v>1.3384899163021361E-9</v>
      </c>
      <c r="K43" s="15">
        <f t="shared" si="6"/>
        <v>5.2944211445732898E-10</v>
      </c>
      <c r="L43">
        <f t="shared" si="7"/>
        <v>6.2653438181277994E-10</v>
      </c>
      <c r="M43" s="7"/>
    </row>
    <row r="44" spans="1:13">
      <c r="A44" s="37">
        <f t="shared" si="0"/>
        <v>6.7359476502566393E-4</v>
      </c>
      <c r="B44" s="37">
        <f t="shared" si="1"/>
        <v>19.379563619459098</v>
      </c>
      <c r="C44" s="13">
        <v>30</v>
      </c>
      <c r="D44" s="13">
        <f t="shared" si="2"/>
        <v>50</v>
      </c>
      <c r="E44" s="14">
        <f t="shared" si="2"/>
        <v>0.25</v>
      </c>
      <c r="F44" s="14">
        <f t="shared" si="2"/>
        <v>0.3</v>
      </c>
      <c r="G44" s="14">
        <f t="shared" si="2"/>
        <v>0.05</v>
      </c>
      <c r="H44" s="15">
        <f t="shared" si="3"/>
        <v>-3.2471708251066049</v>
      </c>
      <c r="I44" s="15">
        <f t="shared" si="4"/>
        <v>-3.3971708251066048</v>
      </c>
      <c r="J44" s="15">
        <f t="shared" si="5"/>
        <v>5.8279203914901601E-4</v>
      </c>
      <c r="K44" s="15">
        <f t="shared" si="6"/>
        <v>3.4043224546032036E-4</v>
      </c>
      <c r="L44">
        <f t="shared" si="7"/>
        <v>6.7359476502566393E-4</v>
      </c>
      <c r="M44" s="7"/>
    </row>
    <row r="45" spans="1:13">
      <c r="A45" s="37">
        <f t="shared" si="0"/>
        <v>0.24166228771386855</v>
      </c>
      <c r="B45" s="37">
        <f t="shared" si="1"/>
        <v>9.6205523124079377</v>
      </c>
      <c r="C45" s="13">
        <v>40</v>
      </c>
      <c r="D45" s="13">
        <f t="shared" si="2"/>
        <v>50</v>
      </c>
      <c r="E45" s="14">
        <f t="shared" si="2"/>
        <v>0.25</v>
      </c>
      <c r="F45" s="14">
        <f t="shared" si="2"/>
        <v>0.3</v>
      </c>
      <c r="G45" s="14">
        <f t="shared" si="2"/>
        <v>0.05</v>
      </c>
      <c r="H45" s="15">
        <f t="shared" si="3"/>
        <v>-1.3292903420947315</v>
      </c>
      <c r="I45" s="15">
        <f t="shared" si="4"/>
        <v>-1.4792903420947314</v>
      </c>
      <c r="J45" s="15">
        <f t="shared" si="5"/>
        <v>9.1876099671062805E-2</v>
      </c>
      <c r="K45" s="15">
        <f t="shared" si="6"/>
        <v>6.9531366489032687E-2</v>
      </c>
      <c r="L45">
        <f t="shared" si="7"/>
        <v>0.24166228771386855</v>
      </c>
      <c r="M45" s="7"/>
    </row>
    <row r="46" spans="1:13">
      <c r="A46" s="37">
        <f t="shared" si="0"/>
        <v>3.2915422489962332</v>
      </c>
      <c r="B46" s="37">
        <f t="shared" si="1"/>
        <v>2.6704322736903094</v>
      </c>
      <c r="C46" s="13">
        <v>50</v>
      </c>
      <c r="D46" s="13">
        <f t="shared" si="2"/>
        <v>50</v>
      </c>
      <c r="E46" s="14">
        <f t="shared" si="2"/>
        <v>0.25</v>
      </c>
      <c r="F46" s="14">
        <f t="shared" si="2"/>
        <v>0.3</v>
      </c>
      <c r="G46" s="14">
        <f t="shared" si="2"/>
        <v>0.05</v>
      </c>
      <c r="H46" s="15">
        <f t="shared" si="3"/>
        <v>0.15833333333333335</v>
      </c>
      <c r="I46" s="15">
        <f t="shared" si="4"/>
        <v>8.3333333333333592E-3</v>
      </c>
      <c r="J46" s="15">
        <f t="shared" si="5"/>
        <v>0.56290292839204015</v>
      </c>
      <c r="K46" s="15">
        <f t="shared" si="6"/>
        <v>0.50332448052551693</v>
      </c>
      <c r="L46">
        <f t="shared" si="7"/>
        <v>3.2915422489962332</v>
      </c>
      <c r="M46" s="7"/>
    </row>
    <row r="47" spans="1:13">
      <c r="A47" s="37">
        <f t="shared" si="0"/>
        <v>10.993047399764173</v>
      </c>
      <c r="B47" s="37">
        <f t="shared" si="1"/>
        <v>0.3719374244582454</v>
      </c>
      <c r="C47" s="13">
        <v>60</v>
      </c>
      <c r="D47" s="13">
        <f t="shared" si="2"/>
        <v>50</v>
      </c>
      <c r="E47" s="14">
        <f t="shared" si="2"/>
        <v>0.25</v>
      </c>
      <c r="F47" s="14">
        <f t="shared" si="2"/>
        <v>0.3</v>
      </c>
      <c r="G47" s="14">
        <f t="shared" si="2"/>
        <v>0.05</v>
      </c>
      <c r="H47" s="15">
        <f t="shared" si="3"/>
        <v>1.373810378626364</v>
      </c>
      <c r="I47" s="15">
        <f t="shared" si="4"/>
        <v>1.2238103786263641</v>
      </c>
      <c r="J47" s="15">
        <f t="shared" si="5"/>
        <v>0.91524972088670276</v>
      </c>
      <c r="K47" s="15">
        <f t="shared" si="6"/>
        <v>0.88948811590282628</v>
      </c>
      <c r="L47">
        <f t="shared" si="7"/>
        <v>10.993047399764173</v>
      </c>
      <c r="M47" s="7"/>
    </row>
    <row r="48" spans="1:13">
      <c r="A48" s="37">
        <f t="shared" si="0"/>
        <v>20.650913609180172</v>
      </c>
      <c r="B48" s="37">
        <f t="shared" si="1"/>
        <v>2.9803633874252E-2</v>
      </c>
      <c r="C48" s="13">
        <v>70</v>
      </c>
      <c r="D48" s="13">
        <f t="shared" si="2"/>
        <v>50</v>
      </c>
      <c r="E48" s="14">
        <f t="shared" si="2"/>
        <v>0.25</v>
      </c>
      <c r="F48" s="14">
        <f t="shared" si="2"/>
        <v>0.3</v>
      </c>
      <c r="G48" s="14">
        <f t="shared" si="2"/>
        <v>0.05</v>
      </c>
      <c r="H48" s="15">
        <f t="shared" si="3"/>
        <v>2.4014815774747529</v>
      </c>
      <c r="I48" s="15">
        <f t="shared" si="4"/>
        <v>2.251481577474753</v>
      </c>
      <c r="J48" s="15">
        <f t="shared" si="5"/>
        <v>0.9918355843756731</v>
      </c>
      <c r="K48" s="15">
        <f t="shared" si="6"/>
        <v>0.98782247378836541</v>
      </c>
      <c r="L48">
        <f t="shared" si="7"/>
        <v>20.650913609180172</v>
      </c>
      <c r="M48" s="7"/>
    </row>
    <row r="49" spans="1:13">
      <c r="A49" s="37">
        <f t="shared" si="0"/>
        <v>30.622747335428642</v>
      </c>
      <c r="B49" s="37">
        <f t="shared" si="1"/>
        <v>1.6373601227144263E-3</v>
      </c>
      <c r="C49" s="13">
        <v>80</v>
      </c>
      <c r="D49" s="13">
        <f t="shared" si="2"/>
        <v>50</v>
      </c>
      <c r="E49" s="14">
        <f t="shared" si="2"/>
        <v>0.25</v>
      </c>
      <c r="F49" s="14">
        <f t="shared" si="2"/>
        <v>0.3</v>
      </c>
      <c r="G49" s="14">
        <f t="shared" si="2"/>
        <v>0.05</v>
      </c>
      <c r="H49" s="15">
        <f t="shared" si="3"/>
        <v>3.2916908616382377</v>
      </c>
      <c r="I49" s="15">
        <f t="shared" si="4"/>
        <v>3.1416908616382377</v>
      </c>
      <c r="J49" s="15">
        <f t="shared" si="5"/>
        <v>0.99950206492291871</v>
      </c>
      <c r="K49" s="15">
        <f t="shared" si="6"/>
        <v>0.99916012356153638</v>
      </c>
      <c r="L49">
        <f t="shared" si="7"/>
        <v>30.622747335428642</v>
      </c>
      <c r="M49" s="7"/>
    </row>
    <row r="50" spans="1:13">
      <c r="A50" s="37">
        <f t="shared" si="0"/>
        <v>40.621180641214835</v>
      </c>
      <c r="B50" s="37">
        <f t="shared" si="1"/>
        <v>7.0665908907585617E-5</v>
      </c>
      <c r="C50" s="13">
        <v>90</v>
      </c>
      <c r="D50" s="13">
        <f t="shared" si="2"/>
        <v>50</v>
      </c>
      <c r="E50" s="14">
        <f t="shared" si="2"/>
        <v>0.25</v>
      </c>
      <c r="F50" s="14">
        <f t="shared" si="2"/>
        <v>0.3</v>
      </c>
      <c r="G50" s="14">
        <f t="shared" si="2"/>
        <v>0.05</v>
      </c>
      <c r="H50" s="15">
        <f t="shared" si="3"/>
        <v>4.0769110993474609</v>
      </c>
      <c r="I50" s="15">
        <f t="shared" si="4"/>
        <v>3.926911099347461</v>
      </c>
      <c r="J50" s="15">
        <f t="shared" si="5"/>
        <v>0.99997718103418032</v>
      </c>
      <c r="K50" s="15">
        <f t="shared" si="6"/>
        <v>0.99995697811693174</v>
      </c>
      <c r="L50">
        <f t="shared" si="7"/>
        <v>40.621180641214835</v>
      </c>
      <c r="M50" s="7"/>
    </row>
    <row r="51" spans="1:13">
      <c r="A51" s="37">
        <f t="shared" si="0"/>
        <v>50.621112608551648</v>
      </c>
      <c r="B51" s="37">
        <f t="shared" si="1"/>
        <v>2.6332457139233156E-6</v>
      </c>
      <c r="C51" s="13">
        <v>100</v>
      </c>
      <c r="D51" s="13">
        <f t="shared" si="2"/>
        <v>50</v>
      </c>
      <c r="E51" s="14">
        <f t="shared" si="2"/>
        <v>0.25</v>
      </c>
      <c r="F51" s="14">
        <f t="shared" si="2"/>
        <v>0.3</v>
      </c>
      <c r="G51" s="14">
        <f t="shared" si="2"/>
        <v>0.05</v>
      </c>
      <c r="H51" s="15">
        <f t="shared" si="3"/>
        <v>4.7793145370663028</v>
      </c>
      <c r="I51" s="15">
        <f t="shared" si="4"/>
        <v>4.6293145370663025</v>
      </c>
      <c r="J51" s="15">
        <f t="shared" si="5"/>
        <v>0.99999912053068818</v>
      </c>
      <c r="K51" s="15">
        <f t="shared" si="6"/>
        <v>0.99999816560929444</v>
      </c>
      <c r="L51">
        <f t="shared" si="7"/>
        <v>50.621112608551648</v>
      </c>
      <c r="M51" s="7"/>
    </row>
    <row r="52" spans="1:13">
      <c r="A52" s="37">
        <f t="shared" si="0"/>
        <v>3.2915422489962332</v>
      </c>
      <c r="B52" s="37">
        <f t="shared" si="1"/>
        <v>2.6704322736903094</v>
      </c>
      <c r="C52" s="16">
        <f t="shared" ref="C52:C83" si="8">C$36</f>
        <v>50</v>
      </c>
      <c r="D52" s="16">
        <f t="shared" si="2"/>
        <v>50</v>
      </c>
      <c r="E52" s="17">
        <f t="shared" si="2"/>
        <v>0.25</v>
      </c>
      <c r="F52" s="17">
        <f t="shared" si="2"/>
        <v>0.3</v>
      </c>
      <c r="G52" s="17">
        <f t="shared" si="2"/>
        <v>0.05</v>
      </c>
      <c r="H52" s="18">
        <f t="shared" si="3"/>
        <v>0.15833333333333335</v>
      </c>
      <c r="I52" s="18">
        <f t="shared" si="4"/>
        <v>8.3333333333333592E-3</v>
      </c>
      <c r="J52" s="18">
        <f t="shared" si="5"/>
        <v>0.56290292839204015</v>
      </c>
      <c r="K52" s="18">
        <f t="shared" si="6"/>
        <v>0.50332448052551693</v>
      </c>
      <c r="L52">
        <f t="shared" si="7"/>
        <v>3.2915422489962332</v>
      </c>
      <c r="M52" s="7"/>
    </row>
    <row r="53" spans="1:13">
      <c r="A53" s="37">
        <f t="shared" si="0"/>
        <v>47.531055498765298</v>
      </c>
      <c r="B53" s="37">
        <f t="shared" si="1"/>
        <v>0</v>
      </c>
      <c r="C53" s="19">
        <f t="shared" si="8"/>
        <v>50</v>
      </c>
      <c r="D53" s="19">
        <v>2.5</v>
      </c>
      <c r="E53" s="20">
        <f t="shared" ref="E53:G64" si="9">E$36</f>
        <v>0.25</v>
      </c>
      <c r="F53" s="20">
        <f t="shared" si="9"/>
        <v>0.3</v>
      </c>
      <c r="G53" s="20">
        <f t="shared" si="9"/>
        <v>0.05</v>
      </c>
      <c r="H53" s="21">
        <f t="shared" si="3"/>
        <v>20.129881823693275</v>
      </c>
      <c r="I53" s="21">
        <f t="shared" si="4"/>
        <v>19.979881823693276</v>
      </c>
      <c r="J53" s="21">
        <f t="shared" si="5"/>
        <v>1</v>
      </c>
      <c r="K53" s="21">
        <f t="shared" si="6"/>
        <v>1</v>
      </c>
      <c r="L53">
        <f t="shared" si="7"/>
        <v>47.531055498765298</v>
      </c>
    </row>
    <row r="54" spans="1:13">
      <c r="A54" s="37">
        <f t="shared" si="0"/>
        <v>40.124221995061184</v>
      </c>
      <c r="B54" s="37">
        <f t="shared" si="1"/>
        <v>0</v>
      </c>
      <c r="C54" s="19">
        <f t="shared" si="8"/>
        <v>50</v>
      </c>
      <c r="D54" s="19">
        <v>10</v>
      </c>
      <c r="E54" s="20">
        <f t="shared" si="9"/>
        <v>0.25</v>
      </c>
      <c r="F54" s="20">
        <f t="shared" si="9"/>
        <v>0.3</v>
      </c>
      <c r="G54" s="20">
        <f t="shared" si="9"/>
        <v>0.05</v>
      </c>
      <c r="H54" s="21">
        <f t="shared" si="3"/>
        <v>10.887919416227335</v>
      </c>
      <c r="I54" s="21">
        <f t="shared" si="4"/>
        <v>10.737919416227335</v>
      </c>
      <c r="J54" s="21">
        <f t="shared" si="5"/>
        <v>1</v>
      </c>
      <c r="K54" s="21">
        <f t="shared" si="6"/>
        <v>1</v>
      </c>
      <c r="L54">
        <f t="shared" si="7"/>
        <v>40.124221995061184</v>
      </c>
    </row>
    <row r="55" spans="1:13">
      <c r="A55" s="37">
        <f t="shared" si="0"/>
        <v>30.24844399033751</v>
      </c>
      <c r="B55" s="37">
        <f t="shared" si="1"/>
        <v>2.1513812953344313E-10</v>
      </c>
      <c r="C55" s="19">
        <f t="shared" si="8"/>
        <v>50</v>
      </c>
      <c r="D55" s="19">
        <v>20</v>
      </c>
      <c r="E55" s="20">
        <f t="shared" si="9"/>
        <v>0.25</v>
      </c>
      <c r="F55" s="20">
        <f t="shared" si="9"/>
        <v>0.3</v>
      </c>
      <c r="G55" s="20">
        <f t="shared" si="9"/>
        <v>0.05</v>
      </c>
      <c r="H55" s="21">
        <f t="shared" si="3"/>
        <v>6.2669382124943676</v>
      </c>
      <c r="I55" s="21">
        <f t="shared" si="4"/>
        <v>6.1169382124943672</v>
      </c>
      <c r="J55" s="21">
        <f t="shared" si="5"/>
        <v>0.99999999981589194</v>
      </c>
      <c r="K55" s="21">
        <f t="shared" si="6"/>
        <v>0.9999999995230483</v>
      </c>
      <c r="L55">
        <f t="shared" si="7"/>
        <v>30.24844399033751</v>
      </c>
    </row>
    <row r="56" spans="1:13">
      <c r="A56" s="37">
        <f t="shared" si="0"/>
        <v>20.373018038791681</v>
      </c>
      <c r="B56" s="37">
        <f t="shared" si="1"/>
        <v>3.5205360812540221E-4</v>
      </c>
      <c r="C56" s="19">
        <f t="shared" si="8"/>
        <v>50</v>
      </c>
      <c r="D56" s="19">
        <v>30</v>
      </c>
      <c r="E56" s="20">
        <f t="shared" si="9"/>
        <v>0.25</v>
      </c>
      <c r="F56" s="20">
        <f t="shared" si="9"/>
        <v>0.3</v>
      </c>
      <c r="G56" s="20">
        <f t="shared" si="9"/>
        <v>0.05</v>
      </c>
      <c r="H56" s="21">
        <f t="shared" si="3"/>
        <v>3.5638374917732718</v>
      </c>
      <c r="I56" s="21">
        <f t="shared" si="4"/>
        <v>3.4138374917732719</v>
      </c>
      <c r="J56" s="21">
        <f t="shared" si="5"/>
        <v>0.99981726386528602</v>
      </c>
      <c r="K56" s="21">
        <f t="shared" si="6"/>
        <v>0.99967972614953893</v>
      </c>
      <c r="L56">
        <f t="shared" si="7"/>
        <v>20.373018038791681</v>
      </c>
    </row>
    <row r="57" spans="1:13">
      <c r="A57" s="37">
        <f t="shared" si="0"/>
        <v>10.662413217734617</v>
      </c>
      <c r="B57" s="37">
        <f t="shared" si="1"/>
        <v>0.16552523748987369</v>
      </c>
      <c r="C57" s="19">
        <f t="shared" si="8"/>
        <v>50</v>
      </c>
      <c r="D57" s="19">
        <v>40</v>
      </c>
      <c r="E57" s="20">
        <f t="shared" si="9"/>
        <v>0.25</v>
      </c>
      <c r="F57" s="20">
        <f t="shared" si="9"/>
        <v>0.3</v>
      </c>
      <c r="G57" s="20">
        <f t="shared" si="9"/>
        <v>0.05</v>
      </c>
      <c r="H57" s="21">
        <f t="shared" si="3"/>
        <v>1.6459570087613984</v>
      </c>
      <c r="I57" s="21">
        <f t="shared" si="4"/>
        <v>1.4959570087613985</v>
      </c>
      <c r="J57" s="21">
        <f t="shared" si="5"/>
        <v>0.95011369476285523</v>
      </c>
      <c r="K57" s="21">
        <f t="shared" si="6"/>
        <v>0.93266757064565076</v>
      </c>
      <c r="L57">
        <f t="shared" si="7"/>
        <v>10.662413217734617</v>
      </c>
    </row>
    <row r="58" spans="1:13">
      <c r="A58" s="37">
        <f t="shared" si="0"/>
        <v>3.2915422489962332</v>
      </c>
      <c r="B58" s="37">
        <f t="shared" si="1"/>
        <v>2.6704322736903094</v>
      </c>
      <c r="C58" s="19">
        <f t="shared" si="8"/>
        <v>50</v>
      </c>
      <c r="D58" s="19">
        <v>50</v>
      </c>
      <c r="E58" s="20">
        <f t="shared" si="9"/>
        <v>0.25</v>
      </c>
      <c r="F58" s="20">
        <f t="shared" si="9"/>
        <v>0.3</v>
      </c>
      <c r="G58" s="20">
        <f t="shared" si="9"/>
        <v>0.05</v>
      </c>
      <c r="H58" s="21">
        <f t="shared" si="3"/>
        <v>0.15833333333333335</v>
      </c>
      <c r="I58" s="21">
        <f t="shared" si="4"/>
        <v>8.3333333333333592E-3</v>
      </c>
      <c r="J58" s="21">
        <f t="shared" si="5"/>
        <v>0.56290292839204015</v>
      </c>
      <c r="K58" s="21">
        <f t="shared" si="6"/>
        <v>0.50332448052551693</v>
      </c>
      <c r="L58">
        <f t="shared" si="7"/>
        <v>3.2915422489962332</v>
      </c>
    </row>
    <row r="59" spans="1:13">
      <c r="A59" s="37">
        <f t="shared" si="0"/>
        <v>0.52458160832064671</v>
      </c>
      <c r="B59" s="37">
        <f t="shared" si="1"/>
        <v>9.7792496379535336</v>
      </c>
      <c r="C59" s="19">
        <f t="shared" si="8"/>
        <v>50</v>
      </c>
      <c r="D59" s="19">
        <v>60</v>
      </c>
      <c r="E59" s="20">
        <f t="shared" si="9"/>
        <v>0.25</v>
      </c>
      <c r="F59" s="20">
        <f t="shared" si="9"/>
        <v>0.3</v>
      </c>
      <c r="G59" s="20">
        <f t="shared" si="9"/>
        <v>0.05</v>
      </c>
      <c r="H59" s="21">
        <f t="shared" si="3"/>
        <v>-1.0571437119596974</v>
      </c>
      <c r="I59" s="21">
        <f t="shared" si="4"/>
        <v>-1.2071437119596973</v>
      </c>
      <c r="J59" s="21">
        <f t="shared" si="5"/>
        <v>0.14522300212809358</v>
      </c>
      <c r="K59" s="21">
        <f t="shared" si="6"/>
        <v>0.11368840164145577</v>
      </c>
      <c r="L59">
        <f t="shared" si="7"/>
        <v>0.52458160832064671</v>
      </c>
    </row>
    <row r="60" spans="1:13">
      <c r="A60" s="37">
        <f t="shared" si="0"/>
        <v>4.8176191297563009E-2</v>
      </c>
      <c r="B60" s="37">
        <f t="shared" si="1"/>
        <v>19.178622225869262</v>
      </c>
      <c r="C60" s="19">
        <f t="shared" si="8"/>
        <v>50</v>
      </c>
      <c r="D60" s="19">
        <v>70</v>
      </c>
      <c r="E60" s="20">
        <f t="shared" si="9"/>
        <v>0.25</v>
      </c>
      <c r="F60" s="20">
        <f t="shared" si="9"/>
        <v>0.3</v>
      </c>
      <c r="G60" s="20">
        <f t="shared" si="9"/>
        <v>0.05</v>
      </c>
      <c r="H60" s="21">
        <f t="shared" si="3"/>
        <v>-2.084814910808086</v>
      </c>
      <c r="I60" s="21">
        <f t="shared" si="4"/>
        <v>-2.2348149108080859</v>
      </c>
      <c r="J60" s="21">
        <f t="shared" si="5"/>
        <v>1.8543052350523448E-2</v>
      </c>
      <c r="K60" s="21">
        <f t="shared" si="6"/>
        <v>1.2714751265875512E-2</v>
      </c>
      <c r="L60">
        <f t="shared" si="7"/>
        <v>4.8176191297563009E-2</v>
      </c>
    </row>
    <row r="61" spans="1:13">
      <c r="A61" s="37">
        <f t="shared" si="0"/>
        <v>3.0086050137633213E-3</v>
      </c>
      <c r="B61" s="37">
        <f t="shared" si="1"/>
        <v>29.009232644524275</v>
      </c>
      <c r="C61" s="19">
        <f t="shared" si="8"/>
        <v>50</v>
      </c>
      <c r="D61" s="19">
        <v>80</v>
      </c>
      <c r="E61" s="20">
        <f t="shared" si="9"/>
        <v>0.25</v>
      </c>
      <c r="F61" s="20">
        <f t="shared" si="9"/>
        <v>0.3</v>
      </c>
      <c r="G61" s="20">
        <f t="shared" si="9"/>
        <v>0.05</v>
      </c>
      <c r="H61" s="21">
        <f t="shared" si="3"/>
        <v>-2.9750241949715708</v>
      </c>
      <c r="I61" s="21">
        <f t="shared" si="4"/>
        <v>-3.1250241949715707</v>
      </c>
      <c r="J61" s="21">
        <f t="shared" si="5"/>
        <v>1.4648271996577922E-3</v>
      </c>
      <c r="K61" s="21">
        <f t="shared" si="6"/>
        <v>8.8895217842588359E-4</v>
      </c>
      <c r="L61">
        <f t="shared" si="7"/>
        <v>3.0086050137633213E-3</v>
      </c>
    </row>
    <row r="62" spans="1:13">
      <c r="A62" s="37">
        <f t="shared" si="0"/>
        <v>1.4610198856632953E-4</v>
      </c>
      <c r="B62" s="37">
        <f t="shared" si="1"/>
        <v>38.882148146437899</v>
      </c>
      <c r="C62" s="19">
        <f t="shared" si="8"/>
        <v>50</v>
      </c>
      <c r="D62" s="19">
        <v>90</v>
      </c>
      <c r="E62" s="20">
        <f t="shared" si="9"/>
        <v>0.25</v>
      </c>
      <c r="F62" s="20">
        <f t="shared" si="9"/>
        <v>0.3</v>
      </c>
      <c r="G62" s="20">
        <f t="shared" si="9"/>
        <v>0.05</v>
      </c>
      <c r="H62" s="21">
        <f t="shared" si="3"/>
        <v>-3.7602444326807927</v>
      </c>
      <c r="I62" s="21">
        <f t="shared" si="4"/>
        <v>-3.9102444326807926</v>
      </c>
      <c r="J62" s="21">
        <f t="shared" si="5"/>
        <v>8.4873706999277765E-5</v>
      </c>
      <c r="K62" s="21">
        <f t="shared" si="6"/>
        <v>4.6101384612695639E-5</v>
      </c>
      <c r="L62">
        <f t="shared" si="7"/>
        <v>1.4610198856632953E-4</v>
      </c>
    </row>
    <row r="63" spans="1:13">
      <c r="A63" s="37">
        <f t="shared" si="0"/>
        <v>6.0661641144032932E-6</v>
      </c>
      <c r="B63" s="37">
        <f t="shared" si="1"/>
        <v>48.757786115552264</v>
      </c>
      <c r="C63" s="19">
        <f t="shared" si="8"/>
        <v>50</v>
      </c>
      <c r="D63" s="19">
        <v>100</v>
      </c>
      <c r="E63" s="20">
        <f t="shared" si="9"/>
        <v>0.25</v>
      </c>
      <c r="F63" s="20">
        <f t="shared" si="9"/>
        <v>0.3</v>
      </c>
      <c r="G63" s="20">
        <f t="shared" si="9"/>
        <v>0.05</v>
      </c>
      <c r="H63" s="21">
        <f t="shared" si="3"/>
        <v>-4.4626478703996355</v>
      </c>
      <c r="I63" s="21">
        <f t="shared" si="4"/>
        <v>-4.6126478703996359</v>
      </c>
      <c r="J63" s="21">
        <f t="shared" si="5"/>
        <v>4.0476513085696553E-6</v>
      </c>
      <c r="K63" s="21">
        <f t="shared" si="6"/>
        <v>1.9878575765464035E-6</v>
      </c>
      <c r="L63">
        <f t="shared" si="7"/>
        <v>6.0661641144032932E-6</v>
      </c>
    </row>
    <row r="64" spans="1:13">
      <c r="A64" s="37">
        <f t="shared" si="0"/>
        <v>3.2915422489962332</v>
      </c>
      <c r="B64" s="37">
        <f t="shared" si="1"/>
        <v>2.6704322736903094</v>
      </c>
      <c r="C64" s="22">
        <f t="shared" si="8"/>
        <v>50</v>
      </c>
      <c r="D64" s="22">
        <f t="shared" ref="D64:D100" si="10">D$36</f>
        <v>50</v>
      </c>
      <c r="E64" s="23">
        <f t="shared" si="9"/>
        <v>0.25</v>
      </c>
      <c r="F64" s="23">
        <f t="shared" si="9"/>
        <v>0.3</v>
      </c>
      <c r="G64" s="23">
        <f t="shared" si="9"/>
        <v>0.05</v>
      </c>
      <c r="H64" s="24">
        <f t="shared" si="3"/>
        <v>0.15833333333333335</v>
      </c>
      <c r="I64" s="24">
        <f t="shared" si="4"/>
        <v>8.3333333333333592E-3</v>
      </c>
      <c r="J64" s="24">
        <f t="shared" si="5"/>
        <v>0.56290292839204015</v>
      </c>
      <c r="K64" s="24">
        <f t="shared" si="6"/>
        <v>0.50332448052551693</v>
      </c>
      <c r="L64">
        <f t="shared" si="7"/>
        <v>3.2915422489962332</v>
      </c>
      <c r="M64" s="12"/>
    </row>
    <row r="65" spans="1:13">
      <c r="A65" s="37">
        <f t="shared" si="0"/>
        <v>1.3995214042827087</v>
      </c>
      <c r="B65" s="37">
        <f t="shared" si="1"/>
        <v>1.2746775241557131</v>
      </c>
      <c r="C65" s="40">
        <f t="shared" si="8"/>
        <v>50</v>
      </c>
      <c r="D65" s="40">
        <f t="shared" si="10"/>
        <v>50</v>
      </c>
      <c r="E65" s="41">
        <v>0.05</v>
      </c>
      <c r="F65" s="41">
        <f t="shared" ref="F65:G76" si="11">F$36</f>
        <v>0.3</v>
      </c>
      <c r="G65" s="41">
        <f t="shared" si="11"/>
        <v>0.05</v>
      </c>
      <c r="H65" s="42">
        <f t="shared" si="3"/>
        <v>7.0808819287493358E-2</v>
      </c>
      <c r="I65" s="42">
        <f t="shared" si="4"/>
        <v>3.7267799624996767E-3</v>
      </c>
      <c r="J65" s="42">
        <f t="shared" si="5"/>
        <v>0.52822504366522638</v>
      </c>
      <c r="K65" s="42">
        <f t="shared" si="6"/>
        <v>0.50148676665520375</v>
      </c>
      <c r="L65">
        <f t="shared" si="7"/>
        <v>1.3995214042827087</v>
      </c>
    </row>
    <row r="66" spans="1:13">
      <c r="A66" s="37">
        <f t="shared" si="0"/>
        <v>2.9170070257381333</v>
      </c>
      <c r="B66" s="37">
        <f t="shared" si="1"/>
        <v>2.419498713196532</v>
      </c>
      <c r="C66" s="40">
        <f t="shared" si="8"/>
        <v>50</v>
      </c>
      <c r="D66" s="40">
        <f t="shared" si="10"/>
        <v>50</v>
      </c>
      <c r="E66" s="41">
        <v>0.2</v>
      </c>
      <c r="F66" s="41">
        <f t="shared" si="11"/>
        <v>0.3</v>
      </c>
      <c r="G66" s="41">
        <f t="shared" si="11"/>
        <v>0.05</v>
      </c>
      <c r="H66" s="42">
        <f t="shared" si="3"/>
        <v>0.14161763857498672</v>
      </c>
      <c r="I66" s="42">
        <f t="shared" si="4"/>
        <v>7.4535599249993534E-3</v>
      </c>
      <c r="J66" s="42">
        <f t="shared" si="5"/>
        <v>0.55630898310505827</v>
      </c>
      <c r="K66" s="42">
        <f t="shared" si="6"/>
        <v>0.50297351266103785</v>
      </c>
      <c r="L66">
        <f t="shared" si="7"/>
        <v>2.9170070257381333</v>
      </c>
    </row>
    <row r="67" spans="1:13">
      <c r="A67" s="37">
        <f t="shared" si="0"/>
        <v>4.2573520913592056</v>
      </c>
      <c r="B67" s="37">
        <f t="shared" si="1"/>
        <v>3.267285756696964</v>
      </c>
      <c r="C67" s="40">
        <f t="shared" si="8"/>
        <v>50</v>
      </c>
      <c r="D67" s="40">
        <f t="shared" si="10"/>
        <v>50</v>
      </c>
      <c r="E67" s="41">
        <v>0.4</v>
      </c>
      <c r="F67" s="41">
        <f t="shared" si="11"/>
        <v>0.3</v>
      </c>
      <c r="G67" s="41">
        <f t="shared" si="11"/>
        <v>0.05</v>
      </c>
      <c r="H67" s="42">
        <f t="shared" si="3"/>
        <v>0.20027758514399741</v>
      </c>
      <c r="I67" s="42">
        <f t="shared" si="4"/>
        <v>1.0540925533894657E-2</v>
      </c>
      <c r="J67" s="42">
        <f t="shared" si="5"/>
        <v>0.57936825406715986</v>
      </c>
      <c r="K67" s="42">
        <f t="shared" si="6"/>
        <v>0.50420514299687091</v>
      </c>
      <c r="L67">
        <f t="shared" si="7"/>
        <v>4.2573520913592056</v>
      </c>
    </row>
    <row r="68" spans="1:13">
      <c r="A68" s="37">
        <f t="shared" si="0"/>
        <v>5.3331454514816663</v>
      </c>
      <c r="B68" s="37">
        <f t="shared" si="1"/>
        <v>3.8554221289070796</v>
      </c>
      <c r="C68" s="40">
        <f t="shared" si="8"/>
        <v>50</v>
      </c>
      <c r="D68" s="40">
        <f t="shared" si="10"/>
        <v>50</v>
      </c>
      <c r="E68" s="41">
        <v>0.6</v>
      </c>
      <c r="F68" s="41">
        <f t="shared" si="11"/>
        <v>0.3</v>
      </c>
      <c r="G68" s="41">
        <f t="shared" si="11"/>
        <v>0.05</v>
      </c>
      <c r="H68" s="42">
        <f t="shared" si="3"/>
        <v>0.24528894525980308</v>
      </c>
      <c r="I68" s="42">
        <f t="shared" si="4"/>
        <v>1.2909944487358077E-2</v>
      </c>
      <c r="J68" s="42">
        <f t="shared" si="5"/>
        <v>0.59688364462541343</v>
      </c>
      <c r="K68" s="42">
        <f t="shared" si="6"/>
        <v>0.50515017963269981</v>
      </c>
      <c r="L68">
        <f t="shared" si="7"/>
        <v>5.3331454514816663</v>
      </c>
    </row>
    <row r="69" spans="1:13">
      <c r="A69" s="37">
        <f t="shared" si="0"/>
        <v>6.2696678058083393</v>
      </c>
      <c r="B69" s="37">
        <f t="shared" si="1"/>
        <v>4.309139763424497</v>
      </c>
      <c r="C69" s="40">
        <f t="shared" si="8"/>
        <v>50</v>
      </c>
      <c r="D69" s="40">
        <f t="shared" si="10"/>
        <v>50</v>
      </c>
      <c r="E69" s="41">
        <v>0.8</v>
      </c>
      <c r="F69" s="41">
        <f t="shared" si="11"/>
        <v>0.3</v>
      </c>
      <c r="G69" s="41">
        <f t="shared" si="11"/>
        <v>0.05</v>
      </c>
      <c r="H69" s="42">
        <f t="shared" si="3"/>
        <v>0.28323527714997343</v>
      </c>
      <c r="I69" s="42">
        <f t="shared" si="4"/>
        <v>1.4907119849998707E-2</v>
      </c>
      <c r="J69" s="42">
        <f t="shared" si="5"/>
        <v>0.61150175610354018</v>
      </c>
      <c r="K69" s="42">
        <f t="shared" si="6"/>
        <v>0.5059468601322813</v>
      </c>
      <c r="L69">
        <f t="shared" si="7"/>
        <v>6.2696678058083393</v>
      </c>
    </row>
    <row r="70" spans="1:13">
      <c r="A70" s="37">
        <f t="shared" si="0"/>
        <v>7.1156273929929093</v>
      </c>
      <c r="B70" s="37">
        <f t="shared" si="1"/>
        <v>4.6770986180286087</v>
      </c>
      <c r="C70" s="40">
        <f t="shared" si="8"/>
        <v>50</v>
      </c>
      <c r="D70" s="40">
        <f t="shared" si="10"/>
        <v>50</v>
      </c>
      <c r="E70" s="41">
        <v>1</v>
      </c>
      <c r="F70" s="41">
        <f t="shared" si="11"/>
        <v>0.3</v>
      </c>
      <c r="G70" s="41">
        <f t="shared" si="11"/>
        <v>0.05</v>
      </c>
      <c r="H70" s="42">
        <f t="shared" si="3"/>
        <v>0.31666666666666671</v>
      </c>
      <c r="I70" s="42">
        <f t="shared" si="4"/>
        <v>1.6666666666666718E-2</v>
      </c>
      <c r="J70" s="42">
        <f t="shared" si="5"/>
        <v>0.62425172790601247</v>
      </c>
      <c r="K70" s="42">
        <f t="shared" si="6"/>
        <v>0.50664873019368262</v>
      </c>
      <c r="L70">
        <f t="shared" si="7"/>
        <v>7.1156273929929093</v>
      </c>
    </row>
    <row r="71" spans="1:13">
      <c r="A71" s="37">
        <f t="shared" si="0"/>
        <v>7.8961001709339271</v>
      </c>
      <c r="B71" s="37">
        <f t="shared" si="1"/>
        <v>4.9843268501463598</v>
      </c>
      <c r="C71" s="40">
        <f t="shared" si="8"/>
        <v>50</v>
      </c>
      <c r="D71" s="40">
        <f t="shared" si="10"/>
        <v>50</v>
      </c>
      <c r="E71" s="41">
        <v>1.2</v>
      </c>
      <c r="F71" s="41">
        <f t="shared" si="11"/>
        <v>0.3</v>
      </c>
      <c r="G71" s="41">
        <f t="shared" si="11"/>
        <v>0.05</v>
      </c>
      <c r="H71" s="42">
        <f t="shared" si="3"/>
        <v>0.34689095308660522</v>
      </c>
      <c r="I71" s="42">
        <f t="shared" si="4"/>
        <v>1.8257418583505602E-2</v>
      </c>
      <c r="J71" s="42">
        <f t="shared" si="5"/>
        <v>0.63566337823482755</v>
      </c>
      <c r="K71" s="42">
        <f t="shared" si="6"/>
        <v>0.50728325157661192</v>
      </c>
      <c r="L71">
        <f t="shared" si="7"/>
        <v>7.8961001709339271</v>
      </c>
    </row>
    <row r="72" spans="1:13">
      <c r="A72" s="37">
        <f t="shared" si="0"/>
        <v>8.6260418628285507</v>
      </c>
      <c r="B72" s="37">
        <f t="shared" si="1"/>
        <v>5.2457328581259617</v>
      </c>
      <c r="C72" s="40">
        <f t="shared" si="8"/>
        <v>50</v>
      </c>
      <c r="D72" s="40">
        <f t="shared" si="10"/>
        <v>50</v>
      </c>
      <c r="E72" s="41">
        <v>1.4</v>
      </c>
      <c r="F72" s="41">
        <f t="shared" si="11"/>
        <v>0.3</v>
      </c>
      <c r="G72" s="41">
        <f t="shared" si="11"/>
        <v>0.05</v>
      </c>
      <c r="H72" s="42">
        <f t="shared" si="3"/>
        <v>0.37468505292964233</v>
      </c>
      <c r="I72" s="42">
        <f t="shared" si="4"/>
        <v>1.9720265943665383E-2</v>
      </c>
      <c r="J72" s="42">
        <f t="shared" si="5"/>
        <v>0.64605264508605287</v>
      </c>
      <c r="K72" s="42">
        <f t="shared" si="6"/>
        <v>0.50786673798121873</v>
      </c>
      <c r="L72">
        <f t="shared" si="7"/>
        <v>8.6260418628285507</v>
      </c>
    </row>
    <row r="73" spans="1:13">
      <c r="A73" s="37">
        <f t="shared" ref="A73:A100" si="12">IF($B$35=2,-10,L73)</f>
        <v>9.3152378577702706</v>
      </c>
      <c r="B73" s="37">
        <f t="shared" ref="B73:B100" si="13">IF($B$35=1,-10,L73+EXP(-G73*E73)*D73-C73)</f>
        <v>5.471055177102059</v>
      </c>
      <c r="C73" s="40">
        <f t="shared" si="8"/>
        <v>50</v>
      </c>
      <c r="D73" s="40">
        <f t="shared" si="10"/>
        <v>50</v>
      </c>
      <c r="E73" s="41">
        <v>1.6</v>
      </c>
      <c r="F73" s="41">
        <f t="shared" si="11"/>
        <v>0.3</v>
      </c>
      <c r="G73" s="41">
        <f t="shared" si="11"/>
        <v>0.05</v>
      </c>
      <c r="H73" s="42">
        <f t="shared" ref="H73:H100" si="14">(LN(C73/D73)+(G73+(F73^2)/2)*E73)/(F73*SQRT(E73))</f>
        <v>0.40055517028799481</v>
      </c>
      <c r="I73" s="42">
        <f t="shared" ref="I73:I100" si="15">H73-(F73*SQRT(E73))</f>
        <v>2.1081851067789315E-2</v>
      </c>
      <c r="J73" s="42">
        <f t="shared" ref="J73:J100" si="16">NORMSDIST(H73)</f>
        <v>0.65562617154014957</v>
      </c>
      <c r="K73" s="42">
        <f t="shared" ref="K73:K100" si="17">NORMSDIST(I73)</f>
        <v>0.50840981878591363</v>
      </c>
      <c r="L73">
        <f t="shared" ref="L73:L100" si="18">C73*J73-D73*EXP(-G73*E73)*K73</f>
        <v>9.3152378577702706</v>
      </c>
    </row>
    <row r="74" spans="1:13">
      <c r="A74" s="37">
        <f t="shared" si="12"/>
        <v>9.970515165371264</v>
      </c>
      <c r="B74" s="37">
        <f t="shared" si="13"/>
        <v>5.6670744289326791</v>
      </c>
      <c r="C74" s="40">
        <f t="shared" si="8"/>
        <v>50</v>
      </c>
      <c r="D74" s="40">
        <f t="shared" si="10"/>
        <v>50</v>
      </c>
      <c r="E74" s="41">
        <v>1.8</v>
      </c>
      <c r="F74" s="41">
        <f t="shared" si="11"/>
        <v>0.3</v>
      </c>
      <c r="G74" s="41">
        <f t="shared" si="11"/>
        <v>0.05</v>
      </c>
      <c r="H74" s="42">
        <f t="shared" si="14"/>
        <v>0.42485291572496009</v>
      </c>
      <c r="I74" s="42">
        <f t="shared" si="15"/>
        <v>2.2360679774997949E-2</v>
      </c>
      <c r="J74" s="42">
        <f t="shared" si="16"/>
        <v>0.66452804993194559</v>
      </c>
      <c r="K74" s="42">
        <f t="shared" si="17"/>
        <v>0.50891987725146604</v>
      </c>
      <c r="L74">
        <f t="shared" si="18"/>
        <v>9.970515165371264</v>
      </c>
    </row>
    <row r="75" spans="1:13">
      <c r="A75" s="37">
        <f t="shared" si="12"/>
        <v>10.596867627640101</v>
      </c>
      <c r="B75" s="37">
        <f t="shared" si="13"/>
        <v>5.8387385294380749</v>
      </c>
      <c r="C75" s="40">
        <f t="shared" si="8"/>
        <v>50</v>
      </c>
      <c r="D75" s="40">
        <f t="shared" si="10"/>
        <v>50</v>
      </c>
      <c r="E75" s="41">
        <v>2</v>
      </c>
      <c r="F75" s="41">
        <f t="shared" si="11"/>
        <v>0.3</v>
      </c>
      <c r="G75" s="41">
        <f t="shared" si="11"/>
        <v>0.05</v>
      </c>
      <c r="H75" s="42">
        <f t="shared" si="14"/>
        <v>0.44783429475148012</v>
      </c>
      <c r="I75" s="42">
        <f t="shared" si="15"/>
        <v>2.3570226039551612E-2</v>
      </c>
      <c r="J75" s="42">
        <f t="shared" si="16"/>
        <v>0.67286360459569261</v>
      </c>
      <c r="K75" s="42">
        <f t="shared" si="17"/>
        <v>0.50940228913540886</v>
      </c>
      <c r="L75">
        <f t="shared" si="18"/>
        <v>10.596867627640101</v>
      </c>
    </row>
    <row r="76" spans="1:13">
      <c r="A76" s="37">
        <f t="shared" si="12"/>
        <v>3.2915422489962332</v>
      </c>
      <c r="B76" s="37">
        <f t="shared" si="13"/>
        <v>2.6704322736903094</v>
      </c>
      <c r="C76" s="43">
        <f t="shared" si="8"/>
        <v>50</v>
      </c>
      <c r="D76" s="43">
        <f t="shared" si="10"/>
        <v>50</v>
      </c>
      <c r="E76" s="44">
        <f t="shared" ref="E76:E100" si="19">E$36</f>
        <v>0.25</v>
      </c>
      <c r="F76" s="44">
        <f t="shared" si="11"/>
        <v>0.3</v>
      </c>
      <c r="G76" s="44">
        <f t="shared" si="11"/>
        <v>0.05</v>
      </c>
      <c r="H76" s="45">
        <f t="shared" si="14"/>
        <v>0.15833333333333335</v>
      </c>
      <c r="I76" s="45">
        <f t="shared" si="15"/>
        <v>8.3333333333333592E-3</v>
      </c>
      <c r="J76" s="45">
        <f t="shared" si="16"/>
        <v>0.56290292839204015</v>
      </c>
      <c r="K76" s="45">
        <f t="shared" si="17"/>
        <v>0.50332448052551693</v>
      </c>
      <c r="L76">
        <f t="shared" si="18"/>
        <v>3.2915422489962332</v>
      </c>
      <c r="M76" s="12"/>
    </row>
    <row r="77" spans="1:13">
      <c r="A77" s="37">
        <f t="shared" si="12"/>
        <v>0.86680541626149932</v>
      </c>
      <c r="B77" s="37">
        <f t="shared" si="13"/>
        <v>0.24569544095557205</v>
      </c>
      <c r="C77" s="25">
        <f t="shared" si="8"/>
        <v>50</v>
      </c>
      <c r="D77" s="25">
        <f t="shared" si="10"/>
        <v>50</v>
      </c>
      <c r="E77" s="26">
        <f t="shared" si="19"/>
        <v>0.25</v>
      </c>
      <c r="F77" s="26">
        <v>0.05</v>
      </c>
      <c r="G77" s="26">
        <f t="shared" ref="G77:G88" si="20">G$36</f>
        <v>0.05</v>
      </c>
      <c r="H77" s="27">
        <f t="shared" si="14"/>
        <v>0.51249999999999996</v>
      </c>
      <c r="I77" s="27">
        <f t="shared" si="15"/>
        <v>0.48749999999999993</v>
      </c>
      <c r="J77" s="27">
        <f t="shared" si="16"/>
        <v>0.69584943984712</v>
      </c>
      <c r="K77" s="27">
        <f t="shared" si="17"/>
        <v>0.68704797858211242</v>
      </c>
      <c r="L77">
        <f t="shared" si="18"/>
        <v>0.86680541626149932</v>
      </c>
    </row>
    <row r="78" spans="1:13">
      <c r="A78" s="37">
        <f t="shared" si="12"/>
        <v>1.3324161108195938</v>
      </c>
      <c r="B78" s="37">
        <f t="shared" si="13"/>
        <v>0.7113061355136665</v>
      </c>
      <c r="C78" s="25">
        <f t="shared" si="8"/>
        <v>50</v>
      </c>
      <c r="D78" s="25">
        <f t="shared" si="10"/>
        <v>50</v>
      </c>
      <c r="E78" s="26">
        <f t="shared" si="19"/>
        <v>0.25</v>
      </c>
      <c r="F78" s="26">
        <v>0.1</v>
      </c>
      <c r="G78" s="26">
        <f t="shared" si="20"/>
        <v>0.05</v>
      </c>
      <c r="H78" s="27">
        <f t="shared" si="14"/>
        <v>0.27500000000000002</v>
      </c>
      <c r="I78" s="27">
        <f t="shared" si="15"/>
        <v>0.22500000000000003</v>
      </c>
      <c r="J78" s="27">
        <f t="shared" si="16"/>
        <v>0.60834188084639484</v>
      </c>
      <c r="K78" s="27">
        <f t="shared" si="17"/>
        <v>0.58901036286872965</v>
      </c>
      <c r="L78">
        <f t="shared" si="18"/>
        <v>1.3324161108195938</v>
      </c>
    </row>
    <row r="79" spans="1:13">
      <c r="A79" s="37">
        <f t="shared" si="12"/>
        <v>2.3074985648014277</v>
      </c>
      <c r="B79" s="37">
        <f t="shared" si="13"/>
        <v>1.6863885894955004</v>
      </c>
      <c r="C79" s="25">
        <f t="shared" si="8"/>
        <v>50</v>
      </c>
      <c r="D79" s="25">
        <f t="shared" si="10"/>
        <v>50</v>
      </c>
      <c r="E79" s="26">
        <f t="shared" si="19"/>
        <v>0.25</v>
      </c>
      <c r="F79" s="26">
        <v>0.2</v>
      </c>
      <c r="G79" s="26">
        <f t="shared" si="20"/>
        <v>0.05</v>
      </c>
      <c r="H79" s="27">
        <f t="shared" si="14"/>
        <v>0.17500000000000002</v>
      </c>
      <c r="I79" s="27">
        <f t="shared" si="15"/>
        <v>7.5000000000000011E-2</v>
      </c>
      <c r="J79" s="27">
        <f t="shared" si="16"/>
        <v>0.56946018320767366</v>
      </c>
      <c r="K79" s="27">
        <f t="shared" si="17"/>
        <v>0.52989264405289482</v>
      </c>
      <c r="L79">
        <f t="shared" si="18"/>
        <v>2.3074985648014277</v>
      </c>
    </row>
    <row r="80" spans="1:13">
      <c r="A80" s="37">
        <f t="shared" si="12"/>
        <v>3.2915422489962332</v>
      </c>
      <c r="B80" s="37">
        <f t="shared" si="13"/>
        <v>2.6704322736903094</v>
      </c>
      <c r="C80" s="25">
        <f t="shared" si="8"/>
        <v>50</v>
      </c>
      <c r="D80" s="25">
        <f t="shared" si="10"/>
        <v>50</v>
      </c>
      <c r="E80" s="26">
        <f t="shared" si="19"/>
        <v>0.25</v>
      </c>
      <c r="F80" s="26">
        <v>0.3</v>
      </c>
      <c r="G80" s="26">
        <f t="shared" si="20"/>
        <v>0.05</v>
      </c>
      <c r="H80" s="27">
        <f t="shared" si="14"/>
        <v>0.15833333333333335</v>
      </c>
      <c r="I80" s="27">
        <f t="shared" si="15"/>
        <v>8.3333333333333592E-3</v>
      </c>
      <c r="J80" s="27">
        <f t="shared" si="16"/>
        <v>0.56290292839204015</v>
      </c>
      <c r="K80" s="27">
        <f t="shared" si="17"/>
        <v>0.50332448052551693</v>
      </c>
      <c r="L80">
        <f t="shared" si="18"/>
        <v>3.2915422489962332</v>
      </c>
    </row>
    <row r="81" spans="1:13">
      <c r="A81" s="37">
        <f t="shared" si="12"/>
        <v>4.2763034407844351</v>
      </c>
      <c r="B81" s="37">
        <f t="shared" si="13"/>
        <v>3.6551934654785043</v>
      </c>
      <c r="C81" s="25">
        <f t="shared" si="8"/>
        <v>50</v>
      </c>
      <c r="D81" s="25">
        <f t="shared" si="10"/>
        <v>50</v>
      </c>
      <c r="E81" s="26">
        <f t="shared" si="19"/>
        <v>0.25</v>
      </c>
      <c r="F81" s="26">
        <v>0.4</v>
      </c>
      <c r="G81" s="26">
        <f t="shared" si="20"/>
        <v>0.05</v>
      </c>
      <c r="H81" s="27">
        <f t="shared" si="14"/>
        <v>0.16250000000000001</v>
      </c>
      <c r="I81" s="27">
        <f t="shared" si="15"/>
        <v>-3.7500000000000006E-2</v>
      </c>
      <c r="J81" s="27">
        <f t="shared" si="16"/>
        <v>0.56454393586203844</v>
      </c>
      <c r="K81" s="27">
        <f t="shared" si="17"/>
        <v>0.48504317007409026</v>
      </c>
      <c r="L81">
        <f t="shared" si="18"/>
        <v>4.2763034407844351</v>
      </c>
    </row>
    <row r="82" spans="1:13">
      <c r="A82" s="37">
        <f t="shared" si="12"/>
        <v>5.2596297312718647</v>
      </c>
      <c r="B82" s="37">
        <f t="shared" si="13"/>
        <v>4.6385197559659375</v>
      </c>
      <c r="C82" s="25">
        <f t="shared" si="8"/>
        <v>50</v>
      </c>
      <c r="D82" s="25">
        <f t="shared" si="10"/>
        <v>50</v>
      </c>
      <c r="E82" s="26">
        <f t="shared" si="19"/>
        <v>0.25</v>
      </c>
      <c r="F82" s="26">
        <v>0.5</v>
      </c>
      <c r="G82" s="26">
        <f t="shared" si="20"/>
        <v>0.05</v>
      </c>
      <c r="H82" s="27">
        <f t="shared" si="14"/>
        <v>0.17499999999999999</v>
      </c>
      <c r="I82" s="27">
        <f t="shared" si="15"/>
        <v>-7.5000000000000011E-2</v>
      </c>
      <c r="J82" s="27">
        <f t="shared" si="16"/>
        <v>0.56946018320767366</v>
      </c>
      <c r="K82" s="27">
        <f t="shared" si="17"/>
        <v>0.47010735594710518</v>
      </c>
      <c r="L82">
        <f t="shared" si="18"/>
        <v>5.2596297312718647</v>
      </c>
    </row>
    <row r="83" spans="1:13">
      <c r="A83" s="37">
        <f t="shared" si="12"/>
        <v>6.2403988064177121</v>
      </c>
      <c r="B83" s="37">
        <f t="shared" si="13"/>
        <v>5.6192888311117883</v>
      </c>
      <c r="C83" s="25">
        <f t="shared" si="8"/>
        <v>50</v>
      </c>
      <c r="D83" s="25">
        <f t="shared" si="10"/>
        <v>50</v>
      </c>
      <c r="E83" s="26">
        <f t="shared" si="19"/>
        <v>0.25</v>
      </c>
      <c r="F83" s="26">
        <v>0.6</v>
      </c>
      <c r="G83" s="26">
        <f t="shared" si="20"/>
        <v>0.05</v>
      </c>
      <c r="H83" s="27">
        <f t="shared" si="14"/>
        <v>0.19166666666666665</v>
      </c>
      <c r="I83" s="27">
        <f t="shared" si="15"/>
        <v>-0.10833333333333334</v>
      </c>
      <c r="J83" s="27">
        <f t="shared" si="16"/>
        <v>0.57599834100218861</v>
      </c>
      <c r="K83" s="27">
        <f t="shared" si="17"/>
        <v>0.45686564101400107</v>
      </c>
      <c r="L83">
        <f t="shared" si="18"/>
        <v>6.2403988064177121</v>
      </c>
    </row>
    <row r="84" spans="1:13">
      <c r="A84" s="37">
        <f t="shared" si="12"/>
        <v>7.2177879486790211</v>
      </c>
      <c r="B84" s="37">
        <f t="shared" si="13"/>
        <v>6.5966779733730903</v>
      </c>
      <c r="C84" s="25">
        <f t="shared" ref="C84:C100" si="21">C$36</f>
        <v>50</v>
      </c>
      <c r="D84" s="25">
        <f t="shared" si="10"/>
        <v>50</v>
      </c>
      <c r="E84" s="26">
        <f t="shared" si="19"/>
        <v>0.25</v>
      </c>
      <c r="F84" s="26">
        <v>0.7</v>
      </c>
      <c r="G84" s="26">
        <f t="shared" si="20"/>
        <v>0.05</v>
      </c>
      <c r="H84" s="27">
        <f t="shared" si="14"/>
        <v>0.21071428571428572</v>
      </c>
      <c r="I84" s="27">
        <f t="shared" si="15"/>
        <v>-0.13928571428571426</v>
      </c>
      <c r="J84" s="27">
        <f t="shared" si="16"/>
        <v>0.58344488675223694</v>
      </c>
      <c r="K84" s="27">
        <f t="shared" si="17"/>
        <v>0.44461218909443978</v>
      </c>
      <c r="L84">
        <f t="shared" si="18"/>
        <v>7.2177879486790211</v>
      </c>
    </row>
    <row r="85" spans="1:13">
      <c r="A85" s="37">
        <f t="shared" si="12"/>
        <v>8.1910916223242367</v>
      </c>
      <c r="B85" s="37">
        <f t="shared" si="13"/>
        <v>7.5699816470183094</v>
      </c>
      <c r="C85" s="25">
        <f t="shared" si="21"/>
        <v>50</v>
      </c>
      <c r="D85" s="25">
        <f t="shared" si="10"/>
        <v>50</v>
      </c>
      <c r="E85" s="26">
        <f t="shared" si="19"/>
        <v>0.25</v>
      </c>
      <c r="F85" s="26">
        <v>0.8</v>
      </c>
      <c r="G85" s="26">
        <f t="shared" si="20"/>
        <v>0.05</v>
      </c>
      <c r="H85" s="27">
        <f t="shared" si="14"/>
        <v>0.23125000000000001</v>
      </c>
      <c r="I85" s="27">
        <f t="shared" si="15"/>
        <v>-0.16875000000000001</v>
      </c>
      <c r="J85" s="27">
        <f t="shared" si="16"/>
        <v>0.5914397059401636</v>
      </c>
      <c r="K85" s="27">
        <f t="shared" si="17"/>
        <v>0.43299664419332817</v>
      </c>
      <c r="L85">
        <f t="shared" si="18"/>
        <v>8.1910916223242367</v>
      </c>
    </row>
    <row r="86" spans="1:13">
      <c r="A86" s="37">
        <f t="shared" si="12"/>
        <v>9.1596612907540411</v>
      </c>
      <c r="B86" s="37">
        <f t="shared" si="13"/>
        <v>8.5385513154481174</v>
      </c>
      <c r="C86" s="25">
        <f t="shared" si="21"/>
        <v>50</v>
      </c>
      <c r="D86" s="25">
        <f t="shared" si="10"/>
        <v>50</v>
      </c>
      <c r="E86" s="26">
        <f t="shared" si="19"/>
        <v>0.25</v>
      </c>
      <c r="F86" s="26">
        <v>0.9</v>
      </c>
      <c r="G86" s="26">
        <f t="shared" si="20"/>
        <v>0.05</v>
      </c>
      <c r="H86" s="27">
        <f t="shared" si="14"/>
        <v>0.25277777777777777</v>
      </c>
      <c r="I86" s="27">
        <f t="shared" si="15"/>
        <v>-0.19722222222222224</v>
      </c>
      <c r="J86" s="27">
        <f t="shared" si="16"/>
        <v>0.5997800295471305</v>
      </c>
      <c r="K86" s="27">
        <f t="shared" si="17"/>
        <v>0.421826820655261</v>
      </c>
      <c r="L86">
        <f t="shared" si="18"/>
        <v>9.1596612907540411</v>
      </c>
    </row>
    <row r="87" spans="1:13">
      <c r="A87" s="37">
        <f t="shared" si="12"/>
        <v>10.122881949125819</v>
      </c>
      <c r="B87" s="37">
        <f t="shared" si="13"/>
        <v>9.501771973819892</v>
      </c>
      <c r="C87" s="25">
        <f t="shared" si="21"/>
        <v>50</v>
      </c>
      <c r="D87" s="25">
        <f t="shared" si="10"/>
        <v>50</v>
      </c>
      <c r="E87" s="26">
        <f t="shared" si="19"/>
        <v>0.25</v>
      </c>
      <c r="F87" s="26">
        <v>1</v>
      </c>
      <c r="G87" s="26">
        <f t="shared" si="20"/>
        <v>0.05</v>
      </c>
      <c r="H87" s="27">
        <f t="shared" si="14"/>
        <v>0.27500000000000002</v>
      </c>
      <c r="I87" s="27">
        <f t="shared" si="15"/>
        <v>-0.22499999999999998</v>
      </c>
      <c r="J87" s="27">
        <f t="shared" si="16"/>
        <v>0.60834188084639484</v>
      </c>
      <c r="K87" s="27">
        <f t="shared" si="17"/>
        <v>0.41098963713127035</v>
      </c>
      <c r="L87">
        <f t="shared" si="18"/>
        <v>10.122881949125819</v>
      </c>
    </row>
    <row r="88" spans="1:13">
      <c r="A88" s="37">
        <f t="shared" si="12"/>
        <v>3.2915422489962332</v>
      </c>
      <c r="B88" s="37">
        <f t="shared" si="13"/>
        <v>2.6704322736903094</v>
      </c>
      <c r="C88" s="28">
        <f t="shared" si="21"/>
        <v>50</v>
      </c>
      <c r="D88" s="28">
        <f t="shared" si="10"/>
        <v>50</v>
      </c>
      <c r="E88" s="29">
        <f t="shared" si="19"/>
        <v>0.25</v>
      </c>
      <c r="F88" s="29">
        <f t="shared" ref="F88:F100" si="22">F$36</f>
        <v>0.3</v>
      </c>
      <c r="G88" s="29">
        <f t="shared" si="20"/>
        <v>0.05</v>
      </c>
      <c r="H88" s="30">
        <f t="shared" si="14"/>
        <v>0.15833333333333335</v>
      </c>
      <c r="I88" s="30">
        <f t="shared" si="15"/>
        <v>8.3333333333333592E-3</v>
      </c>
      <c r="J88" s="30">
        <f t="shared" si="16"/>
        <v>0.56290292839204015</v>
      </c>
      <c r="K88" s="30">
        <f t="shared" si="17"/>
        <v>0.50332448052551693</v>
      </c>
      <c r="L88">
        <f t="shared" si="18"/>
        <v>3.2915422489962332</v>
      </c>
      <c r="M88" s="12"/>
    </row>
    <row r="89" spans="1:13">
      <c r="A89" s="37">
        <f t="shared" si="12"/>
        <v>2.9892644052894681</v>
      </c>
      <c r="B89" s="37">
        <f t="shared" si="13"/>
        <v>2.9892644052894681</v>
      </c>
      <c r="C89" s="31">
        <f t="shared" si="21"/>
        <v>50</v>
      </c>
      <c r="D89" s="31">
        <f t="shared" si="10"/>
        <v>50</v>
      </c>
      <c r="E89" s="32">
        <f t="shared" si="19"/>
        <v>0.25</v>
      </c>
      <c r="F89" s="32">
        <f t="shared" si="22"/>
        <v>0.3</v>
      </c>
      <c r="G89" s="32">
        <v>0</v>
      </c>
      <c r="H89" s="33">
        <f t="shared" si="14"/>
        <v>7.4999999999999997E-2</v>
      </c>
      <c r="I89" s="33">
        <f t="shared" si="15"/>
        <v>-7.4999999999999997E-2</v>
      </c>
      <c r="J89" s="33">
        <f t="shared" si="16"/>
        <v>0.52989264405289471</v>
      </c>
      <c r="K89" s="33">
        <f t="shared" si="17"/>
        <v>0.47010735594710529</v>
      </c>
      <c r="L89">
        <f t="shared" si="18"/>
        <v>2.9892644052894681</v>
      </c>
    </row>
    <row r="90" spans="1:13">
      <c r="A90" s="37">
        <f t="shared" si="12"/>
        <v>3.1081512162064442</v>
      </c>
      <c r="B90" s="37">
        <f t="shared" si="13"/>
        <v>2.8587751758405631</v>
      </c>
      <c r="C90" s="31">
        <f t="shared" si="21"/>
        <v>50</v>
      </c>
      <c r="D90" s="31">
        <f t="shared" si="10"/>
        <v>50</v>
      </c>
      <c r="E90" s="32">
        <f t="shared" si="19"/>
        <v>0.25</v>
      </c>
      <c r="F90" s="32">
        <f t="shared" si="22"/>
        <v>0.3</v>
      </c>
      <c r="G90" s="32">
        <v>0.02</v>
      </c>
      <c r="H90" s="33">
        <f t="shared" si="14"/>
        <v>0.10833333333333334</v>
      </c>
      <c r="I90" s="33">
        <f t="shared" si="15"/>
        <v>-4.1666666666666657E-2</v>
      </c>
      <c r="J90" s="33">
        <f t="shared" si="16"/>
        <v>0.54313435898599893</v>
      </c>
      <c r="K90" s="33">
        <f t="shared" si="17"/>
        <v>0.48338221350963662</v>
      </c>
      <c r="L90">
        <f t="shared" si="18"/>
        <v>3.1081512162064442</v>
      </c>
    </row>
    <row r="91" spans="1:13">
      <c r="A91" s="37">
        <f t="shared" si="12"/>
        <v>3.2297415888278991</v>
      </c>
      <c r="B91" s="37">
        <f t="shared" si="13"/>
        <v>2.7322332762863013</v>
      </c>
      <c r="C91" s="31">
        <f t="shared" si="21"/>
        <v>50</v>
      </c>
      <c r="D91" s="31">
        <f t="shared" si="10"/>
        <v>50</v>
      </c>
      <c r="E91" s="32">
        <f t="shared" si="19"/>
        <v>0.25</v>
      </c>
      <c r="F91" s="32">
        <f t="shared" si="22"/>
        <v>0.3</v>
      </c>
      <c r="G91" s="32">
        <v>0.04</v>
      </c>
      <c r="H91" s="33">
        <f t="shared" si="14"/>
        <v>0.14166666666666666</v>
      </c>
      <c r="I91" s="33">
        <f t="shared" si="15"/>
        <v>-8.3333333333333315E-3</v>
      </c>
      <c r="J91" s="33">
        <f t="shared" si="16"/>
        <v>0.5563283472595516</v>
      </c>
      <c r="K91" s="33">
        <f t="shared" si="17"/>
        <v>0.49667551947448307</v>
      </c>
      <c r="L91">
        <f t="shared" si="18"/>
        <v>3.2297415888278991</v>
      </c>
    </row>
    <row r="92" spans="1:13">
      <c r="A92" s="37">
        <f t="shared" si="12"/>
        <v>3.3540083332052291</v>
      </c>
      <c r="B92" s="37">
        <f t="shared" si="13"/>
        <v>2.6096053133583581</v>
      </c>
      <c r="C92" s="31">
        <f t="shared" si="21"/>
        <v>50</v>
      </c>
      <c r="D92" s="31">
        <f t="shared" si="10"/>
        <v>50</v>
      </c>
      <c r="E92" s="32">
        <f t="shared" si="19"/>
        <v>0.25</v>
      </c>
      <c r="F92" s="32">
        <f t="shared" si="22"/>
        <v>0.3</v>
      </c>
      <c r="G92" s="32">
        <v>0.06</v>
      </c>
      <c r="H92" s="33">
        <f t="shared" si="14"/>
        <v>0.17499999999999999</v>
      </c>
      <c r="I92" s="33">
        <f t="shared" si="15"/>
        <v>2.4999999999999994E-2</v>
      </c>
      <c r="J92" s="33">
        <f t="shared" si="16"/>
        <v>0.56946018320767366</v>
      </c>
      <c r="K92" s="33">
        <f t="shared" si="17"/>
        <v>0.50997251819523803</v>
      </c>
      <c r="L92">
        <f t="shared" si="18"/>
        <v>3.3540083332052291</v>
      </c>
    </row>
    <row r="93" spans="1:13">
      <c r="A93" s="37">
        <f t="shared" si="12"/>
        <v>3.4809208222770778</v>
      </c>
      <c r="B93" s="37">
        <f t="shared" si="13"/>
        <v>2.4908544876148397</v>
      </c>
      <c r="C93" s="31">
        <f t="shared" si="21"/>
        <v>50</v>
      </c>
      <c r="D93" s="31">
        <f t="shared" si="10"/>
        <v>50</v>
      </c>
      <c r="E93" s="32">
        <f t="shared" si="19"/>
        <v>0.25</v>
      </c>
      <c r="F93" s="32">
        <f t="shared" si="22"/>
        <v>0.3</v>
      </c>
      <c r="G93" s="32">
        <v>0.08</v>
      </c>
      <c r="H93" s="33">
        <f t="shared" si="14"/>
        <v>0.20833333333333334</v>
      </c>
      <c r="I93" s="33">
        <f t="shared" si="15"/>
        <v>5.8333333333333348E-2</v>
      </c>
      <c r="J93" s="33">
        <f t="shared" si="16"/>
        <v>0.58251564682052248</v>
      </c>
      <c r="K93" s="33">
        <f t="shared" si="17"/>
        <v>0.52325844172456726</v>
      </c>
      <c r="L93">
        <f t="shared" si="18"/>
        <v>3.4809208222770778</v>
      </c>
    </row>
    <row r="94" spans="1:13">
      <c r="A94" s="37">
        <f t="shared" si="12"/>
        <v>3.6104450660840186</v>
      </c>
      <c r="B94" s="37">
        <f t="shared" si="13"/>
        <v>2.3759406675006502</v>
      </c>
      <c r="C94" s="31">
        <f t="shared" si="21"/>
        <v>50</v>
      </c>
      <c r="D94" s="31">
        <f t="shared" si="10"/>
        <v>50</v>
      </c>
      <c r="E94" s="32">
        <f t="shared" si="19"/>
        <v>0.25</v>
      </c>
      <c r="F94" s="32">
        <f t="shared" si="22"/>
        <v>0.3</v>
      </c>
      <c r="G94" s="32">
        <v>0.1</v>
      </c>
      <c r="H94" s="33">
        <f t="shared" si="14"/>
        <v>0.2416666666666667</v>
      </c>
      <c r="I94" s="33">
        <f t="shared" si="15"/>
        <v>9.1666666666666702E-2</v>
      </c>
      <c r="J94" s="33">
        <f t="shared" si="16"/>
        <v>0.5954807699023611</v>
      </c>
      <c r="K94" s="33">
        <f t="shared" si="17"/>
        <v>0.53651855900084378</v>
      </c>
      <c r="L94">
        <f t="shared" si="18"/>
        <v>3.6104450660840186</v>
      </c>
    </row>
    <row r="95" spans="1:13">
      <c r="A95" s="37">
        <f t="shared" si="12"/>
        <v>3.7425437969563013</v>
      </c>
      <c r="B95" s="37">
        <f t="shared" si="13"/>
        <v>2.2648204743817075</v>
      </c>
      <c r="C95" s="31">
        <f t="shared" si="21"/>
        <v>50</v>
      </c>
      <c r="D95" s="31">
        <f t="shared" si="10"/>
        <v>50</v>
      </c>
      <c r="E95" s="32">
        <f t="shared" si="19"/>
        <v>0.25</v>
      </c>
      <c r="F95" s="32">
        <f t="shared" si="22"/>
        <v>0.3</v>
      </c>
      <c r="G95" s="32">
        <v>0.12</v>
      </c>
      <c r="H95" s="33">
        <f t="shared" si="14"/>
        <v>0.27499999999999997</v>
      </c>
      <c r="I95" s="33">
        <f t="shared" si="15"/>
        <v>0.12499999999999997</v>
      </c>
      <c r="J95" s="33">
        <f t="shared" si="16"/>
        <v>0.60834188084639473</v>
      </c>
      <c r="K95" s="33">
        <f t="shared" si="17"/>
        <v>0.54973822483011292</v>
      </c>
      <c r="L95">
        <f t="shared" si="18"/>
        <v>3.7425437969563013</v>
      </c>
    </row>
    <row r="96" spans="1:13">
      <c r="A96" s="37">
        <f t="shared" si="12"/>
        <v>3.877176565244941</v>
      </c>
      <c r="B96" s="37">
        <f t="shared" si="13"/>
        <v>2.1574473781232655</v>
      </c>
      <c r="C96" s="31">
        <f t="shared" si="21"/>
        <v>50</v>
      </c>
      <c r="D96" s="31">
        <f t="shared" si="10"/>
        <v>50</v>
      </c>
      <c r="E96" s="32">
        <f t="shared" si="19"/>
        <v>0.25</v>
      </c>
      <c r="F96" s="32">
        <f t="shared" si="22"/>
        <v>0.3</v>
      </c>
      <c r="G96" s="32">
        <v>0.14000000000000001</v>
      </c>
      <c r="H96" s="33">
        <f t="shared" si="14"/>
        <v>0.30833333333333335</v>
      </c>
      <c r="I96" s="33">
        <f t="shared" si="15"/>
        <v>0.15833333333333335</v>
      </c>
      <c r="J96" s="33">
        <f t="shared" si="16"/>
        <v>0.62108564778749786</v>
      </c>
      <c r="K96" s="33">
        <f t="shared" si="17"/>
        <v>0.56290292839204015</v>
      </c>
      <c r="L96">
        <f t="shared" si="18"/>
        <v>3.877176565244941</v>
      </c>
    </row>
    <row r="97" spans="1:13">
      <c r="A97" s="37">
        <f t="shared" si="12"/>
        <v>4.014299845110358</v>
      </c>
      <c r="B97" s="37">
        <f t="shared" si="13"/>
        <v>2.0537718027265157</v>
      </c>
      <c r="C97" s="31">
        <f t="shared" si="21"/>
        <v>50</v>
      </c>
      <c r="D97" s="31">
        <f t="shared" si="10"/>
        <v>50</v>
      </c>
      <c r="E97" s="32">
        <f t="shared" si="19"/>
        <v>0.25</v>
      </c>
      <c r="F97" s="32">
        <f t="shared" si="22"/>
        <v>0.3</v>
      </c>
      <c r="G97" s="32">
        <v>0.16</v>
      </c>
      <c r="H97" s="33">
        <f t="shared" si="14"/>
        <v>0.34166666666666673</v>
      </c>
      <c r="I97" s="33">
        <f t="shared" si="15"/>
        <v>0.19166666666666674</v>
      </c>
      <c r="J97" s="33">
        <f t="shared" si="16"/>
        <v>0.63369911990636862</v>
      </c>
      <c r="K97" s="33">
        <f t="shared" si="17"/>
        <v>0.57599834100218872</v>
      </c>
      <c r="L97">
        <f t="shared" si="18"/>
        <v>4.014299845110358</v>
      </c>
    </row>
    <row r="98" spans="1:13">
      <c r="A98" s="37">
        <f t="shared" si="12"/>
        <v>4.1538671498308837</v>
      </c>
      <c r="B98" s="37">
        <f t="shared" si="13"/>
        <v>1.9537412414858863</v>
      </c>
      <c r="C98" s="31">
        <f t="shared" si="21"/>
        <v>50</v>
      </c>
      <c r="D98" s="31">
        <f t="shared" si="10"/>
        <v>50</v>
      </c>
      <c r="E98" s="32">
        <f t="shared" si="19"/>
        <v>0.25</v>
      </c>
      <c r="F98" s="32">
        <f t="shared" si="22"/>
        <v>0.3</v>
      </c>
      <c r="G98" s="32">
        <v>0.18</v>
      </c>
      <c r="H98" s="33">
        <f t="shared" si="14"/>
        <v>0.375</v>
      </c>
      <c r="I98" s="33">
        <f t="shared" si="15"/>
        <v>0.22500000000000001</v>
      </c>
      <c r="J98" s="33">
        <f t="shared" si="16"/>
        <v>0.64616976667272374</v>
      </c>
      <c r="K98" s="33">
        <f t="shared" si="17"/>
        <v>0.58901036286872965</v>
      </c>
      <c r="L98">
        <f t="shared" si="18"/>
        <v>4.1538671498308837</v>
      </c>
    </row>
    <row r="99" spans="1:13">
      <c r="A99" s="37">
        <f t="shared" si="12"/>
        <v>4.2958291560445794</v>
      </c>
      <c r="B99" s="37">
        <f t="shared" si="13"/>
        <v>1.8573003810802788</v>
      </c>
      <c r="C99" s="31">
        <f t="shared" si="21"/>
        <v>50</v>
      </c>
      <c r="D99" s="31">
        <f t="shared" si="10"/>
        <v>50</v>
      </c>
      <c r="E99" s="32">
        <f t="shared" si="19"/>
        <v>0.25</v>
      </c>
      <c r="F99" s="32">
        <f t="shared" si="22"/>
        <v>0.3</v>
      </c>
      <c r="G99" s="32">
        <v>0.2</v>
      </c>
      <c r="H99" s="33">
        <f t="shared" si="14"/>
        <v>0.40833333333333333</v>
      </c>
      <c r="I99" s="33">
        <f t="shared" si="15"/>
        <v>0.2583333333333333</v>
      </c>
      <c r="J99" s="33">
        <f t="shared" si="16"/>
        <v>0.6584855148307418</v>
      </c>
      <c r="K99" s="33">
        <f t="shared" si="17"/>
        <v>0.60192516858946299</v>
      </c>
      <c r="L99">
        <f t="shared" si="18"/>
        <v>4.2958291560445794</v>
      </c>
    </row>
    <row r="100" spans="1:13">
      <c r="A100" s="37">
        <f t="shared" si="12"/>
        <v>3.2915422489962332</v>
      </c>
      <c r="B100" s="37">
        <f t="shared" si="13"/>
        <v>2.6704322736903094</v>
      </c>
      <c r="C100" s="34">
        <f t="shared" si="21"/>
        <v>50</v>
      </c>
      <c r="D100" s="34">
        <f t="shared" si="10"/>
        <v>50</v>
      </c>
      <c r="E100" s="35">
        <f t="shared" si="19"/>
        <v>0.25</v>
      </c>
      <c r="F100" s="35">
        <f t="shared" si="22"/>
        <v>0.3</v>
      </c>
      <c r="G100" s="35">
        <f>G$36</f>
        <v>0.05</v>
      </c>
      <c r="H100" s="36">
        <f t="shared" si="14"/>
        <v>0.15833333333333335</v>
      </c>
      <c r="I100" s="36">
        <f t="shared" si="15"/>
        <v>8.3333333333333592E-3</v>
      </c>
      <c r="J100" s="36">
        <f t="shared" si="16"/>
        <v>0.56290292839204015</v>
      </c>
      <c r="K100" s="36">
        <f t="shared" si="17"/>
        <v>0.50332448052551693</v>
      </c>
      <c r="L100">
        <f t="shared" si="18"/>
        <v>3.2915422489962332</v>
      </c>
      <c r="M100" s="12"/>
    </row>
  </sheetData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S,X,T,sigma</vt:lpstr>
      <vt:lpstr>S</vt:lpstr>
      <vt:lpstr>X</vt:lpstr>
      <vt:lpstr>T</vt:lpstr>
      <vt:lpstr>sigma</vt:lpstr>
      <vt:lpstr>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maggie</cp:lastModifiedBy>
  <dcterms:created xsi:type="dcterms:W3CDTF">1999-01-17T22:32:46Z</dcterms:created>
  <dcterms:modified xsi:type="dcterms:W3CDTF">2019-02-14T17:48:47Z</dcterms:modified>
</cp:coreProperties>
</file>